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G29" i="2"/>
  <c r="G25"/>
  <c r="J25" s="1"/>
  <c r="J32" s="1"/>
  <c r="G49" s="1"/>
  <c r="E17"/>
  <c r="E32"/>
  <c r="K17"/>
  <c r="G17"/>
  <c r="F17"/>
  <c r="E41"/>
  <c r="F41"/>
  <c r="D41"/>
  <c r="G47"/>
  <c r="G43"/>
  <c r="I29"/>
  <c r="H29"/>
  <c r="G44"/>
  <c r="G45"/>
  <c r="G46"/>
  <c r="D11"/>
  <c r="H18" s="1"/>
  <c r="H17" s="1"/>
  <c r="H25"/>
  <c r="E36"/>
  <c r="F36"/>
  <c r="D36"/>
  <c r="J30"/>
  <c r="J31"/>
  <c r="J18"/>
  <c r="J19"/>
  <c r="J20"/>
  <c r="J21"/>
  <c r="J22"/>
  <c r="J23"/>
  <c r="J24"/>
  <c r="J26"/>
  <c r="J27"/>
  <c r="J28"/>
  <c r="C17"/>
  <c r="G37"/>
  <c r="G36"/>
  <c r="J29"/>
  <c r="H21"/>
  <c r="H19"/>
  <c r="H24"/>
  <c r="D32"/>
  <c r="H23"/>
  <c r="H20"/>
  <c r="F32"/>
  <c r="H22"/>
  <c r="G41"/>
  <c r="I25"/>
  <c r="G32"/>
  <c r="J17"/>
  <c r="I17" l="1"/>
  <c r="I32" s="1"/>
  <c r="H32"/>
</calcChain>
</file>

<file path=xl/sharedStrings.xml><?xml version="1.0" encoding="utf-8"?>
<sst xmlns="http://schemas.openxmlformats.org/spreadsheetml/2006/main" count="86" uniqueCount="73">
  <si>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</si>
  <si>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</si>
  <si>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</si>
  <si>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</si>
  <si>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</si>
  <si>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</si>
  <si>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</si>
  <si>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</si>
  <si>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</si>
  <si>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</si>
  <si>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</si>
  <si>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</si>
  <si>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</si>
  <si>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</si>
  <si>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</si>
  <si>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</si>
  <si>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</si>
  <si>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</si>
  <si>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</si>
  <si>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</si>
  <si>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</si>
  <si>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</si>
  <si>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</si>
  <si>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</si>
  <si>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</si>
  <si>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</si>
  <si>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</si>
  <si>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</si>
  <si>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</si>
  <si>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</si>
  <si>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</si>
  <si>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</si>
  <si>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</si>
  <si>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</si>
  <si>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</si>
  <si>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</si>
  <si>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</si>
  <si>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</si>
  <si>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</si>
  <si>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</si>
  <si>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</si>
  <si>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</si>
  <si>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</si>
  <si>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</si>
  <si>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</si>
  <si>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</si>
  <si>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</si>
  <si>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</si>
  <si>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</si>
  <si>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</si>
  <si>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</si>
  <si>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</si>
  <si>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</si>
  <si>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106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</si>
  <si>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</si>
  <si>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</si>
  <si>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</si>
  <si>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</si>
  <si>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</si>
  <si>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</si>
  <si>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</si>
  <si>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</si>
  <si>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 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</si>
  <si>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</si>
  <si>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</si>
  <si>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</si>
  <si>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</si>
  <si>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</si>
  <si>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</si>
  <si>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электричества</t>
  </si>
  <si>
    <t>10210.47</t>
  </si>
  <si>
    <t xml:space="preserve">  претензия погашение добровольное</t>
  </si>
  <si>
    <t xml:space="preserve"> принудительное взыскание 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</si>
</sst>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6" fillId="4" borderId="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40" zoomScaleSheetLayoutView="100" workbookViewId="0">
      <selection activeCell="J51" sqref="J51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6" t="s">
        <v>11</v>
      </c>
      <c r="B1" s="46"/>
      <c r="C1" s="46"/>
      <c r="D1" s="46"/>
      <c r="E1" s="46"/>
      <c r="F1" s="46"/>
      <c r="G1" s="46"/>
      <c r="H1" s="46"/>
    </row>
    <row r="2" spans="1:10">
      <c r="A2" s="46" t="s">
        <v>24</v>
      </c>
      <c r="B2" s="46"/>
      <c r="C2" s="46"/>
      <c r="D2" s="46"/>
      <c r="E2" s="46"/>
      <c r="F2" s="46"/>
      <c r="G2" s="46"/>
      <c r="H2" s="46"/>
    </row>
    <row r="3" spans="1:10" ht="12" customHeight="1">
      <c r="A3" s="46" t="s">
        <v>64</v>
      </c>
      <c r="B3" s="46"/>
      <c r="C3" s="46"/>
      <c r="D3" s="46"/>
      <c r="E3" s="46"/>
      <c r="F3" s="46"/>
      <c r="G3" s="46"/>
      <c r="H3" s="46"/>
    </row>
    <row r="4" spans="1:10">
      <c r="A4" s="1"/>
    </row>
    <row r="5" spans="1:10" s="27" customFormat="1">
      <c r="A5" s="47" t="s">
        <v>12</v>
      </c>
      <c r="B5" s="47"/>
      <c r="C5" s="47"/>
      <c r="D5" s="47"/>
      <c r="E5" s="47"/>
      <c r="F5" s="47"/>
      <c r="G5" s="47"/>
      <c r="H5" s="47"/>
      <c r="I5" s="47"/>
    </row>
    <row r="7" spans="1:10">
      <c r="A7" s="49" t="s">
        <v>53</v>
      </c>
      <c r="B7" s="49"/>
      <c r="C7" s="49"/>
      <c r="D7" s="49"/>
    </row>
    <row r="8" spans="1:10">
      <c r="A8" s="50" t="s">
        <v>27</v>
      </c>
      <c r="B8" s="50"/>
      <c r="C8" s="28"/>
      <c r="D8" s="38">
        <v>899.2</v>
      </c>
    </row>
    <row r="9" spans="1:10">
      <c r="A9" s="50" t="s">
        <v>28</v>
      </c>
      <c r="B9" s="50"/>
      <c r="C9" s="29"/>
      <c r="D9" s="30">
        <v>584.20000000000005</v>
      </c>
    </row>
    <row r="11" spans="1:10" ht="25.5" customHeight="1">
      <c r="A11" s="48" t="s">
        <v>31</v>
      </c>
      <c r="B11" s="48"/>
      <c r="D11" s="3">
        <f>11.08+1.59</f>
        <v>12.67</v>
      </c>
    </row>
    <row r="12" spans="1:10" s="27" customFormat="1">
      <c r="A12" s="47" t="s">
        <v>13</v>
      </c>
      <c r="B12" s="47"/>
      <c r="C12" s="47"/>
      <c r="D12" s="47"/>
      <c r="E12" s="47"/>
      <c r="F12" s="47"/>
      <c r="G12" s="47"/>
      <c r="H12" s="47"/>
      <c r="I12" s="47"/>
    </row>
    <row r="13" spans="1:10" s="27" customFormat="1">
      <c r="A13" s="47" t="s">
        <v>14</v>
      </c>
      <c r="B13" s="47"/>
      <c r="C13" s="47"/>
      <c r="D13" s="47"/>
      <c r="E13" s="47"/>
      <c r="F13" s="47"/>
      <c r="G13" s="47"/>
      <c r="H13" s="47"/>
      <c r="I13" s="47"/>
    </row>
    <row r="14" spans="1:10" s="27" customFormat="1">
      <c r="A14" s="47" t="s">
        <v>15</v>
      </c>
      <c r="B14" s="47"/>
      <c r="C14" s="47"/>
      <c r="D14" s="47"/>
      <c r="E14" s="47"/>
      <c r="F14" s="47"/>
      <c r="G14" s="47"/>
      <c r="H14" s="47"/>
      <c r="I14" s="47"/>
    </row>
    <row r="15" spans="1:10" s="44" customFormat="1" ht="60.75" customHeight="1">
      <c r="A15" s="42" t="s">
        <v>0</v>
      </c>
      <c r="B15" s="42" t="s">
        <v>1</v>
      </c>
      <c r="C15" s="42" t="s">
        <v>25</v>
      </c>
      <c r="D15" s="42" t="s">
        <v>65</v>
      </c>
      <c r="E15" s="42" t="s">
        <v>66</v>
      </c>
      <c r="F15" s="42" t="s">
        <v>54</v>
      </c>
      <c r="G15" s="42" t="s">
        <v>55</v>
      </c>
      <c r="H15" s="42" t="s">
        <v>59</v>
      </c>
      <c r="I15" s="42" t="s">
        <v>67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12.67</v>
      </c>
      <c r="D17" s="6">
        <v>-24055.15</v>
      </c>
      <c r="E17" s="31">
        <f>20764.45+2687.86+602.84</f>
        <v>24055.15</v>
      </c>
      <c r="F17" s="6">
        <f>77675.28+11146.68+99.36</f>
        <v>88921.319999999992</v>
      </c>
      <c r="G17" s="6">
        <f>76402.43+10529.66+8.32-331.61+335.47</f>
        <v>86944.27</v>
      </c>
      <c r="H17" s="7">
        <f>SUM(H18:H24)</f>
        <v>88921.319999999992</v>
      </c>
      <c r="I17" s="7">
        <f>D17+G17-H17</f>
        <v>-26032.19999999999</v>
      </c>
      <c r="J17" s="6">
        <f>E17+F17-G17</f>
        <v>26032.199999999997</v>
      </c>
      <c r="K17" s="39">
        <f>22368.91+2969.41+693.88</f>
        <v>26032.2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11159.02910812944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3" t="s">
        <v>17</v>
      </c>
      <c r="C19" s="8">
        <v>1.7</v>
      </c>
      <c r="D19" s="9"/>
      <c r="E19" s="13"/>
      <c r="F19" s="9"/>
      <c r="G19" s="9"/>
      <c r="H19" s="9">
        <f t="shared" ref="H19:H24" si="1">C19*$F$17/$D$11</f>
        <v>11931.037411207575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10597.568524072611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10527.385951065507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19651.120441988947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7509.5353117600625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17545.643251775848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-3581.93</v>
      </c>
      <c r="E25" s="31">
        <v>3581.93</v>
      </c>
      <c r="F25" s="6">
        <v>240.03</v>
      </c>
      <c r="G25" s="6">
        <f>256.38-8.8</f>
        <v>247.57999999999998</v>
      </c>
      <c r="H25" s="40">
        <f>SUM(H26:H28)</f>
        <v>240</v>
      </c>
      <c r="I25" s="7">
        <f>D25+G25-H25</f>
        <v>-3574.35</v>
      </c>
      <c r="J25" s="7">
        <f>E25+F25-G25</f>
        <v>3574.38</v>
      </c>
    </row>
    <row r="26" spans="1:12" ht="12.75" customHeight="1">
      <c r="A26" s="8"/>
      <c r="B26" s="13" t="s">
        <v>69</v>
      </c>
      <c r="C26" s="8"/>
      <c r="D26" s="9"/>
      <c r="E26" s="26"/>
      <c r="F26" s="17"/>
      <c r="G26" s="17"/>
      <c r="H26" s="41">
        <v>240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6"/>
      <c r="F27" s="17"/>
      <c r="G27" s="17"/>
      <c r="H27" s="41"/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6"/>
      <c r="F28" s="17"/>
      <c r="G28" s="17"/>
      <c r="H28" s="41"/>
      <c r="I28" s="9"/>
      <c r="J28" s="9">
        <f t="shared" si="0"/>
        <v>0</v>
      </c>
    </row>
    <row r="29" spans="1:12" s="27" customFormat="1" ht="12.75" customHeight="1">
      <c r="A29" s="5" t="s">
        <v>50</v>
      </c>
      <c r="B29" s="12" t="s">
        <v>47</v>
      </c>
      <c r="C29" s="5"/>
      <c r="D29" s="7">
        <v>-3507.17</v>
      </c>
      <c r="E29" s="31">
        <v>3507.17</v>
      </c>
      <c r="F29" s="6">
        <v>15973.1</v>
      </c>
      <c r="G29" s="6">
        <f>14887.89+4.94</f>
        <v>14892.83</v>
      </c>
      <c r="H29" s="40">
        <f>F29</f>
        <v>15973.1</v>
      </c>
      <c r="I29" s="7">
        <f>D29-F29+G29</f>
        <v>-4587.4400000000005</v>
      </c>
      <c r="J29" s="7">
        <f>E29+F29-G29</f>
        <v>4587.4400000000005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s="27" customFormat="1" ht="12.75" customHeight="1">
      <c r="A32" s="5"/>
      <c r="B32" s="12" t="s">
        <v>37</v>
      </c>
      <c r="C32" s="5"/>
      <c r="D32" s="7">
        <f>D17+D25+D29</f>
        <v>-31144.25</v>
      </c>
      <c r="E32" s="7">
        <f t="shared" ref="E32:J32" si="2">E17+E25+E29</f>
        <v>31144.25</v>
      </c>
      <c r="F32" s="7">
        <f t="shared" si="2"/>
        <v>105134.45</v>
      </c>
      <c r="G32" s="7">
        <f t="shared" si="2"/>
        <v>102084.68000000001</v>
      </c>
      <c r="H32" s="7">
        <f t="shared" si="2"/>
        <v>105134.42</v>
      </c>
      <c r="I32" s="7">
        <f t="shared" si="2"/>
        <v>-34193.989999999991</v>
      </c>
      <c r="J32" s="7">
        <f t="shared" si="2"/>
        <v>34194.019999999997</v>
      </c>
    </row>
    <row r="33" spans="1:9" s="27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2" t="s">
        <v>0</v>
      </c>
      <c r="B34" s="42" t="s">
        <v>1</v>
      </c>
      <c r="C34" s="42" t="s">
        <v>25</v>
      </c>
      <c r="D34" s="42" t="s">
        <v>61</v>
      </c>
      <c r="E34" s="42" t="s">
        <v>56</v>
      </c>
      <c r="F34" s="42" t="s">
        <v>57</v>
      </c>
      <c r="G34" s="42" t="s">
        <v>68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7" customFormat="1" ht="12.75" customHeight="1">
      <c r="A36" s="5" t="s">
        <v>7</v>
      </c>
      <c r="B36" s="34" t="s">
        <v>45</v>
      </c>
      <c r="C36" s="5"/>
      <c r="D36" s="7">
        <f>SUM(D37:D37)</f>
        <v>395.6</v>
      </c>
      <c r="E36" s="7">
        <f>SUM(E37:E37)</f>
        <v>0</v>
      </c>
      <c r="F36" s="7">
        <f>SUM(F37:F37)</f>
        <v>5.6</v>
      </c>
      <c r="G36" s="7">
        <f>SUM(G37:G37)</f>
        <v>390</v>
      </c>
    </row>
    <row r="37" spans="1:9" s="27" customFormat="1" ht="12.75" customHeight="1">
      <c r="A37" s="10" t="s">
        <v>48</v>
      </c>
      <c r="B37" s="35" t="s">
        <v>46</v>
      </c>
      <c r="C37" s="5"/>
      <c r="D37" s="17">
        <v>395.6</v>
      </c>
      <c r="E37" s="17"/>
      <c r="F37" s="17">
        <v>5.6</v>
      </c>
      <c r="G37" s="9">
        <f>D37+E37-F37</f>
        <v>390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2" t="s">
        <v>0</v>
      </c>
      <c r="B40" s="42" t="s">
        <v>1</v>
      </c>
      <c r="C40" s="42" t="s">
        <v>25</v>
      </c>
      <c r="D40" s="42" t="s">
        <v>61</v>
      </c>
      <c r="E40" s="42" t="s">
        <v>56</v>
      </c>
      <c r="F40" s="42" t="s">
        <v>57</v>
      </c>
      <c r="G40" s="42" t="s">
        <v>68</v>
      </c>
    </row>
    <row r="41" spans="1:9" s="27" customFormat="1" ht="12.75" customHeight="1">
      <c r="A41" s="5">
        <v>3</v>
      </c>
      <c r="B41" s="5" t="s">
        <v>30</v>
      </c>
      <c r="C41" s="5"/>
      <c r="D41" s="22">
        <f>SUM(D43:D47)</f>
        <v>96567.599999999991</v>
      </c>
      <c r="E41" s="22">
        <f>SUM(E43:E47)</f>
        <v>0</v>
      </c>
      <c r="F41" s="22">
        <f>SUM(F43:F47)</f>
        <v>1305.22</v>
      </c>
      <c r="G41" s="22">
        <f>SUM(G43:G47)</f>
        <v>95262.37999999999</v>
      </c>
    </row>
    <row r="42" spans="1:9" ht="12.75" customHeight="1">
      <c r="A42" s="8"/>
      <c r="B42" s="8" t="s">
        <v>29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51</v>
      </c>
      <c r="C43" s="8"/>
      <c r="D43" s="17">
        <v>3367.9799999999959</v>
      </c>
      <c r="E43" s="17"/>
      <c r="F43" s="17">
        <v>47.72</v>
      </c>
      <c r="G43" s="9">
        <f>D43+E43-F43</f>
        <v>3320.2599999999961</v>
      </c>
    </row>
    <row r="44" spans="1:9" ht="12.75" customHeight="1">
      <c r="A44" s="8" t="s">
        <v>7</v>
      </c>
      <c r="B44" s="8" t="s">
        <v>8</v>
      </c>
      <c r="C44" s="8"/>
      <c r="D44" s="17">
        <v>37191.57</v>
      </c>
      <c r="E44" s="17"/>
      <c r="F44" s="17">
        <v>503.96</v>
      </c>
      <c r="G44" s="9">
        <f>D44+E44-F44</f>
        <v>36687.61</v>
      </c>
    </row>
    <row r="45" spans="1:9" ht="12.75" customHeight="1">
      <c r="A45" s="8">
        <v>3</v>
      </c>
      <c r="B45" s="8" t="s">
        <v>9</v>
      </c>
      <c r="C45" s="8"/>
      <c r="D45" s="17">
        <v>22084.68</v>
      </c>
      <c r="E45" s="17"/>
      <c r="F45" s="17">
        <v>297.54000000000002</v>
      </c>
      <c r="G45" s="9">
        <f>D45+E45-F45</f>
        <v>21787.14</v>
      </c>
    </row>
    <row r="46" spans="1:9" ht="12.75" customHeight="1">
      <c r="A46" s="8">
        <v>4</v>
      </c>
      <c r="B46" s="8" t="s">
        <v>10</v>
      </c>
      <c r="C46" s="8"/>
      <c r="D46" s="17">
        <v>33693.53</v>
      </c>
      <c r="E46" s="17"/>
      <c r="F46" s="17">
        <v>456</v>
      </c>
      <c r="G46" s="9">
        <f>D46+E46-F46</f>
        <v>33237.53</v>
      </c>
    </row>
    <row r="47" spans="1:9" ht="12.75" customHeight="1">
      <c r="A47" s="8">
        <v>5</v>
      </c>
      <c r="B47" s="8" t="s">
        <v>58</v>
      </c>
      <c r="C47" s="8"/>
      <c r="D47" s="17">
        <v>229.84000000000029</v>
      </c>
      <c r="E47" s="17"/>
      <c r="F47" s="17"/>
      <c r="G47" s="9">
        <f>D47+E47-F47</f>
        <v>229.84000000000029</v>
      </c>
    </row>
    <row r="48" spans="1:9">
      <c r="A48" s="18"/>
      <c r="B48" s="18"/>
      <c r="C48" s="18"/>
      <c r="D48" s="24"/>
      <c r="E48" s="24"/>
      <c r="F48" s="24"/>
      <c r="G48" s="24"/>
    </row>
    <row r="49" spans="1:8">
      <c r="A49" s="51" t="s">
        <v>44</v>
      </c>
      <c r="B49" s="51"/>
      <c r="C49" s="51"/>
      <c r="D49" s="51"/>
      <c r="E49" s="51"/>
      <c r="F49" s="36">
        <v>129846.39999999999</v>
      </c>
      <c r="G49" s="37">
        <f>F49-J32-G36-G41</f>
        <v>0</v>
      </c>
    </row>
    <row r="50" spans="1:8" s="27" customFormat="1">
      <c r="A50" s="46" t="s">
        <v>43</v>
      </c>
      <c r="B50" s="46"/>
      <c r="C50" s="46"/>
      <c r="D50" s="46"/>
      <c r="E50" s="46"/>
      <c r="F50" s="46"/>
    </row>
    <row r="51" spans="1:8">
      <c r="A51" s="1"/>
    </row>
    <row r="52" spans="1:8" ht="12.75" customHeight="1">
      <c r="A52" s="25" t="s">
        <v>38</v>
      </c>
      <c r="B52" s="25" t="s">
        <v>38</v>
      </c>
      <c r="C52" s="54"/>
      <c r="D52" s="54" t="s">
        <v>41</v>
      </c>
      <c r="E52" s="54"/>
      <c r="F52" s="54" t="s">
        <v>42</v>
      </c>
      <c r="G52" s="54"/>
      <c r="H52" s="54"/>
    </row>
    <row r="53" spans="1:8">
      <c r="A53" s="25" t="s">
        <v>39</v>
      </c>
      <c r="B53" s="25" t="s">
        <v>40</v>
      </c>
      <c r="C53" s="54"/>
      <c r="D53" s="54"/>
      <c r="E53" s="54"/>
      <c r="F53" s="54"/>
      <c r="G53" s="54"/>
      <c r="H53" s="54"/>
    </row>
    <row r="54" spans="1:8" ht="12.75">
      <c r="A54" s="25">
        <v>1</v>
      </c>
      <c r="B54" s="43">
        <v>19</v>
      </c>
      <c r="C54" s="43"/>
      <c r="D54" s="57">
        <v>106973.34</v>
      </c>
      <c r="E54" s="58"/>
      <c r="F54" s="56" t="s">
        <v>72</v>
      </c>
      <c r="G54" s="56"/>
      <c r="H54" s="56"/>
    </row>
    <row r="55" spans="1:8" ht="26.25" customHeight="1">
      <c r="A55" s="45">
        <v>2</v>
      </c>
      <c r="B55" s="43">
        <v>31</v>
      </c>
      <c r="C55" s="43"/>
      <c r="D55" s="57" t="s">
        <v>70</v>
      </c>
      <c r="E55" s="58"/>
      <c r="F55" s="56" t="s">
        <v>71</v>
      </c>
      <c r="G55" s="56"/>
      <c r="H55" s="56"/>
    </row>
    <row r="56" spans="1:8" ht="26.25" customHeight="1">
      <c r="A56" s="52" t="s">
        <v>63</v>
      </c>
      <c r="B56" s="53"/>
      <c r="C56" s="13"/>
      <c r="D56" s="59" t="s">
        <v>62</v>
      </c>
      <c r="E56" s="59"/>
      <c r="F56" s="55"/>
      <c r="G56" s="55"/>
      <c r="H56" s="55"/>
    </row>
    <row r="57" spans="1:8" s="27" customFormat="1" ht="12.75" customHeight="1">
      <c r="A57" s="2"/>
    </row>
    <row r="58" spans="1:8" s="27" customFormat="1">
      <c r="A58" s="61" t="s">
        <v>52</v>
      </c>
      <c r="B58" s="61"/>
      <c r="C58" s="61"/>
      <c r="D58" s="61"/>
      <c r="E58" s="61"/>
      <c r="F58" s="61"/>
    </row>
    <row r="59" spans="1:8" s="27" customFormat="1">
      <c r="A59" s="60" t="s">
        <v>16</v>
      </c>
      <c r="B59" s="60"/>
      <c r="C59" s="60"/>
      <c r="D59" s="60"/>
    </row>
    <row r="60" spans="1:8" s="27" customFormat="1">
      <c r="A60" s="60"/>
      <c r="B60" s="60"/>
      <c r="C60" s="60"/>
      <c r="D60" s="60"/>
    </row>
    <row r="61" spans="1:8">
      <c r="A61" s="60" t="s">
        <v>26</v>
      </c>
      <c r="B61" s="60"/>
      <c r="C61" s="60"/>
      <c r="D61" s="60"/>
    </row>
    <row r="63" spans="1:8">
      <c r="A63" s="1"/>
    </row>
    <row r="64" spans="1:8">
      <c r="A64" s="1"/>
    </row>
  </sheetData>
  <mergeCells count="27">
    <mergeCell ref="A60:D60"/>
    <mergeCell ref="A61:D61"/>
    <mergeCell ref="A58:F58"/>
    <mergeCell ref="A59:D59"/>
    <mergeCell ref="A13:I13"/>
    <mergeCell ref="A14:I14"/>
    <mergeCell ref="A49:E49"/>
    <mergeCell ref="A50:F50"/>
    <mergeCell ref="A56:B56"/>
    <mergeCell ref="C52:C53"/>
    <mergeCell ref="D52:E53"/>
    <mergeCell ref="F56:H56"/>
    <mergeCell ref="F52:H53"/>
    <mergeCell ref="F55:H55"/>
    <mergeCell ref="D55:E55"/>
    <mergeCell ref="D56:E56"/>
    <mergeCell ref="D54:E54"/>
    <mergeCell ref="F54:H54"/>
    <mergeCell ref="A1:H1"/>
    <mergeCell ref="A2:H2"/>
    <mergeCell ref="A12:I12"/>
    <mergeCell ref="A3:H3"/>
    <mergeCell ref="A11:B11"/>
    <mergeCell ref="A7:D7"/>
    <mergeCell ref="A5:I5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2020-03-13T07:35:40Z</cp:lastPrinted>
  <dcterms:created xsi:type="dcterms:W3CDTF">2018-01-25T10:54:16Z</dcterms:created>
  <dcterms:modified xsi:type="dcterms:W3CDTF">2023-03-23T05:40:04Z</dcterms:modified>
</cp:coreProperties>
</file>