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Лист1!$A$1:$J$73</definedName>
  </definedNames>
  <calcPr calcId="124519"/>
</workbook>
</file>

<file path=xl/calcChain.xml><?xml version="1.0" encoding="utf-8"?>
<calcChain xmlns="http://schemas.openxmlformats.org/spreadsheetml/2006/main">
  <c r="G25" i="2"/>
  <c r="J25" s="1"/>
  <c r="K17"/>
  <c r="G17"/>
  <c r="G34" s="1"/>
  <c r="F17"/>
  <c r="E17"/>
  <c r="J17" s="1"/>
  <c r="F25"/>
  <c r="G31"/>
  <c r="J31" s="1"/>
  <c r="F39"/>
  <c r="F49"/>
  <c r="F48"/>
  <c r="F47"/>
  <c r="F46"/>
  <c r="F45"/>
  <c r="F43" s="1"/>
  <c r="D34"/>
  <c r="E34"/>
  <c r="F38"/>
  <c r="G49"/>
  <c r="G48"/>
  <c r="G47"/>
  <c r="G46"/>
  <c r="G45"/>
  <c r="G43" s="1"/>
  <c r="E43"/>
  <c r="D43"/>
  <c r="H25"/>
  <c r="I25"/>
  <c r="H31"/>
  <c r="D68"/>
  <c r="D11"/>
  <c r="H21"/>
  <c r="E38"/>
  <c r="D38"/>
  <c r="J32"/>
  <c r="J33"/>
  <c r="J18"/>
  <c r="J19"/>
  <c r="J20"/>
  <c r="J21"/>
  <c r="J22"/>
  <c r="J23"/>
  <c r="J24"/>
  <c r="J26"/>
  <c r="J27"/>
  <c r="J30"/>
  <c r="C17"/>
  <c r="H19"/>
  <c r="F34"/>
  <c r="H24"/>
  <c r="H23"/>
  <c r="I31"/>
  <c r="H18"/>
  <c r="H17" s="1"/>
  <c r="H20"/>
  <c r="G39"/>
  <c r="G38"/>
  <c r="H22"/>
  <c r="I17" l="1"/>
  <c r="I34" s="1"/>
  <c r="H34"/>
  <c r="J34"/>
  <c r="G51" s="1"/>
</calcChain>
</file>

<file path=xl/sharedStrings.xml><?xml version="1.0" encoding="utf-8"?>
<sst xmlns="http://schemas.openxmlformats.org/spreadsheetml/2006/main" count="93" uniqueCount="77">
  <si>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</si>
  <si>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</si>
  <si>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</si>
  <si>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</si>
  <si>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</si>
  <si>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</si>
  <si>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</si>
  <si>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</si>
  <si>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</si>
  <si>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</si>
  <si>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>Центральное отопление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</si>
  <si>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</si>
  <si>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</si>
  <si>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</si>
  <si>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</si>
  <si>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</si>
  <si>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</si>
  <si>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</si>
  <si>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</si>
  <si>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</si>
  <si>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</si>
  <si>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</si>
  <si>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</si>
  <si>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</si>
  <si>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</si>
  <si>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</si>
  <si>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</si>
  <si>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</si>
  <si>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</si>
  <si>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</si>
  <si>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</si>
  <si>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</si>
  <si>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</si>
  <si>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</si>
  <si>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</si>
  <si>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</si>
  <si>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</si>
  <si>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</si>
  <si>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</si>
  <si>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</si>
  <si>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</si>
  <si>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</si>
  <si>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</si>
  <si>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</si>
  <si>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</si>
  <si>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</si>
  <si>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</si>
  <si>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</si>
  <si>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</si>
  <si>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</si>
  <si>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</si>
  <si>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</si>
  <si>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</si>
  <si>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112</t>
    </r>
  </si>
  <si>
    <t xml:space="preserve"> </t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</si>
  <si>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</si>
  <si>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</si>
  <si>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</si>
  <si>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</si>
  <si>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</si>
  <si>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</si>
  <si>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Задолженность собственников и нанимателей помещений на 01.01.2022, руб</t>
  </si>
  <si>
    <t>Сальдо на 01.01.2022, руб</t>
  </si>
  <si>
    <t xml:space="preserve">Просроченная задолженность за жилищно-коммунальные услуги на 2023 г. 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</si>
  <si>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</si>
  <si>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</si>
  <si>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</si>
  <si>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</si>
  <si>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</si>
  <si>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>Ремонт электричества</t>
  </si>
  <si>
    <t>Ремонт отопления</t>
  </si>
  <si>
    <t xml:space="preserve">  претензия, доюбровольное погашение</t>
  </si>
  <si>
    <t xml:space="preserve"> невозможность взыскания</t>
  </si>
  <si>
    <t xml:space="preserve">  претензия, добровольное погашение</t>
  </si>
  <si>
    <t xml:space="preserve">  претензия</t>
  </si>
  <si>
    <t xml:space="preserve">  судебное решение о взыскании</t>
  </si>
  <si>
    <t xml:space="preserve"> претензия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</si>
</sst>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3" fillId="4" borderId="5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4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tabSelected="1" view="pageBreakPreview" topLeftCell="A43" zoomScaleSheetLayoutView="100" workbookViewId="0">
      <selection activeCell="F65" sqref="F65:H65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6" t="s">
        <v>11</v>
      </c>
      <c r="B1" s="46"/>
      <c r="C1" s="46"/>
      <c r="D1" s="46"/>
      <c r="E1" s="46"/>
      <c r="F1" s="46"/>
      <c r="G1" s="46"/>
      <c r="H1" s="46"/>
    </row>
    <row r="2" spans="1:10">
      <c r="A2" s="46" t="s">
        <v>24</v>
      </c>
      <c r="B2" s="46"/>
      <c r="C2" s="46"/>
      <c r="D2" s="46"/>
      <c r="E2" s="46"/>
      <c r="F2" s="46"/>
      <c r="G2" s="46"/>
      <c r="H2" s="46"/>
    </row>
    <row r="3" spans="1:10" ht="12" customHeight="1">
      <c r="A3" s="46" t="s">
        <v>64</v>
      </c>
      <c r="B3" s="46"/>
      <c r="C3" s="46"/>
      <c r="D3" s="46"/>
      <c r="E3" s="46"/>
      <c r="F3" s="46"/>
      <c r="G3" s="46"/>
      <c r="H3" s="46"/>
    </row>
    <row r="4" spans="1:10">
      <c r="A4" s="1"/>
    </row>
    <row r="5" spans="1:10" s="27" customFormat="1">
      <c r="A5" s="47" t="s">
        <v>12</v>
      </c>
      <c r="B5" s="47"/>
      <c r="C5" s="47"/>
      <c r="D5" s="47"/>
      <c r="E5" s="47"/>
      <c r="F5" s="47"/>
      <c r="G5" s="47"/>
      <c r="H5" s="47"/>
      <c r="I5" s="47"/>
    </row>
    <row r="6" spans="1:10" ht="9" customHeight="1"/>
    <row r="7" spans="1:10">
      <c r="A7" s="55" t="s">
        <v>53</v>
      </c>
      <c r="B7" s="55"/>
      <c r="C7" s="55"/>
      <c r="D7" s="55"/>
    </row>
    <row r="8" spans="1:10">
      <c r="A8" s="56" t="s">
        <v>27</v>
      </c>
      <c r="B8" s="56"/>
      <c r="C8" s="28"/>
      <c r="D8" s="38">
        <v>843.7</v>
      </c>
    </row>
    <row r="9" spans="1:10">
      <c r="A9" s="56" t="s">
        <v>28</v>
      </c>
      <c r="B9" s="56"/>
      <c r="C9" s="29">
        <v>427</v>
      </c>
      <c r="D9" s="30">
        <v>599.1</v>
      </c>
    </row>
    <row r="10" spans="1:10" ht="8.25" customHeight="1"/>
    <row r="11" spans="1:10" ht="25.5" customHeight="1">
      <c r="A11" s="54" t="s">
        <v>31</v>
      </c>
      <c r="B11" s="54"/>
      <c r="D11" s="3">
        <f>11.08+1.59</f>
        <v>12.67</v>
      </c>
    </row>
    <row r="12" spans="1:10" s="27" customFormat="1">
      <c r="A12" s="47" t="s">
        <v>13</v>
      </c>
      <c r="B12" s="47"/>
      <c r="C12" s="47"/>
      <c r="D12" s="47"/>
      <c r="E12" s="47"/>
      <c r="F12" s="47"/>
      <c r="G12" s="47"/>
      <c r="H12" s="47"/>
      <c r="I12" s="47"/>
    </row>
    <row r="13" spans="1:10" s="27" customFormat="1">
      <c r="A13" s="47" t="s">
        <v>14</v>
      </c>
      <c r="B13" s="47"/>
      <c r="C13" s="47"/>
      <c r="D13" s="47"/>
      <c r="E13" s="47"/>
      <c r="F13" s="47"/>
      <c r="G13" s="47"/>
      <c r="H13" s="47"/>
      <c r="I13" s="47"/>
    </row>
    <row r="14" spans="1:10" s="27" customFormat="1">
      <c r="A14" s="47" t="s">
        <v>15</v>
      </c>
      <c r="B14" s="47"/>
      <c r="C14" s="47"/>
      <c r="D14" s="47"/>
      <c r="E14" s="47"/>
      <c r="F14" s="47"/>
      <c r="G14" s="47"/>
      <c r="H14" s="47"/>
      <c r="I14" s="47"/>
    </row>
    <row r="15" spans="1:10" s="43" customFormat="1" ht="60.75" customHeight="1">
      <c r="A15" s="42" t="s">
        <v>0</v>
      </c>
      <c r="B15" s="42" t="s">
        <v>1</v>
      </c>
      <c r="C15" s="42" t="s">
        <v>25</v>
      </c>
      <c r="D15" s="42" t="s">
        <v>65</v>
      </c>
      <c r="E15" s="42" t="s">
        <v>66</v>
      </c>
      <c r="F15" s="42" t="s">
        <v>55</v>
      </c>
      <c r="G15" s="42" t="s">
        <v>56</v>
      </c>
      <c r="H15" s="42" t="s">
        <v>60</v>
      </c>
      <c r="I15" s="42" t="s">
        <v>67</v>
      </c>
      <c r="J15" s="42" t="s">
        <v>61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12.67</v>
      </c>
      <c r="D17" s="6">
        <v>-87722.54</v>
      </c>
      <c r="E17" s="31">
        <f>74613.9+10278.25+2830.39</f>
        <v>87722.54</v>
      </c>
      <c r="F17" s="6">
        <f>79656.12+11430.84+408.98</f>
        <v>91495.939999999988</v>
      </c>
      <c r="G17" s="6">
        <f>86972.38+11959.75+2080.84-157.88+362.09-661.53</f>
        <v>100555.65</v>
      </c>
      <c r="H17" s="7">
        <f>SUM(H18:H24)</f>
        <v>91495.94</v>
      </c>
      <c r="I17" s="7">
        <f>D17+G17-H17</f>
        <v>-78662.83</v>
      </c>
      <c r="J17" s="6">
        <f>E17+F17-G17</f>
        <v>78662.829999999987</v>
      </c>
      <c r="K17" s="39">
        <f>67455.52+9387.25+1820.06</f>
        <v>78662.83</v>
      </c>
      <c r="L17" s="32"/>
    </row>
    <row r="18" spans="1:12" ht="24">
      <c r="A18" s="8" t="s">
        <v>4</v>
      </c>
      <c r="B18" s="33" t="s">
        <v>23</v>
      </c>
      <c r="C18" s="8">
        <v>1.59</v>
      </c>
      <c r="D18" s="9"/>
      <c r="E18" s="13"/>
      <c r="F18" s="9"/>
      <c r="G18" s="9"/>
      <c r="H18" s="9">
        <f>C18*$F$17/$D$11</f>
        <v>11482.126645619574</v>
      </c>
      <c r="I18" s="9"/>
      <c r="J18" s="9">
        <f t="shared" ref="J18:J30" si="0">E18+F18-G18</f>
        <v>0</v>
      </c>
    </row>
    <row r="19" spans="1:12" ht="23.25" customHeight="1">
      <c r="A19" s="8" t="s">
        <v>5</v>
      </c>
      <c r="B19" s="33" t="s">
        <v>17</v>
      </c>
      <c r="C19" s="8">
        <v>1.7</v>
      </c>
      <c r="D19" s="9"/>
      <c r="E19" s="13"/>
      <c r="F19" s="9"/>
      <c r="G19" s="9"/>
      <c r="H19" s="9">
        <f t="shared" ref="H19:H24" si="1">C19*$F$17/$D$11</f>
        <v>12276.48760852407</v>
      </c>
      <c r="I19" s="9"/>
      <c r="J19" s="9">
        <f t="shared" si="0"/>
        <v>0</v>
      </c>
    </row>
    <row r="20" spans="1:12" ht="36">
      <c r="A20" s="8" t="s">
        <v>6</v>
      </c>
      <c r="B20" s="33" t="s">
        <v>18</v>
      </c>
      <c r="C20" s="8">
        <v>1.51</v>
      </c>
      <c r="D20" s="9"/>
      <c r="E20" s="13"/>
      <c r="F20" s="9"/>
      <c r="G20" s="9"/>
      <c r="H20" s="9">
        <f t="shared" si="1"/>
        <v>10904.409581689029</v>
      </c>
      <c r="I20" s="9"/>
      <c r="J20" s="9">
        <f t="shared" si="0"/>
        <v>0</v>
      </c>
    </row>
    <row r="21" spans="1:12" ht="24">
      <c r="A21" s="10" t="s">
        <v>32</v>
      </c>
      <c r="B21" s="33" t="s">
        <v>19</v>
      </c>
      <c r="C21" s="8">
        <v>1.5</v>
      </c>
      <c r="D21" s="9"/>
      <c r="E21" s="13"/>
      <c r="F21" s="9"/>
      <c r="G21" s="9"/>
      <c r="H21" s="9">
        <f t="shared" si="1"/>
        <v>10832.19494869771</v>
      </c>
      <c r="I21" s="9"/>
      <c r="J21" s="9">
        <f t="shared" si="0"/>
        <v>0</v>
      </c>
    </row>
    <row r="22" spans="1:12" ht="24">
      <c r="A22" s="8" t="s">
        <v>33</v>
      </c>
      <c r="B22" s="33" t="s">
        <v>20</v>
      </c>
      <c r="C22" s="8">
        <v>2.8</v>
      </c>
      <c r="D22" s="9"/>
      <c r="E22" s="13"/>
      <c r="F22" s="9"/>
      <c r="G22" s="9"/>
      <c r="H22" s="9">
        <f t="shared" si="1"/>
        <v>20220.097237569058</v>
      </c>
      <c r="I22" s="9"/>
      <c r="J22" s="9">
        <f t="shared" si="0"/>
        <v>0</v>
      </c>
    </row>
    <row r="23" spans="1:12" ht="24">
      <c r="A23" s="8" t="s">
        <v>34</v>
      </c>
      <c r="B23" s="33" t="s">
        <v>21</v>
      </c>
      <c r="C23" s="8">
        <v>1.07</v>
      </c>
      <c r="D23" s="9"/>
      <c r="E23" s="13"/>
      <c r="F23" s="9"/>
      <c r="G23" s="9"/>
      <c r="H23" s="9">
        <f t="shared" si="1"/>
        <v>7726.9657300710332</v>
      </c>
      <c r="I23" s="9"/>
      <c r="J23" s="9">
        <f t="shared" si="0"/>
        <v>0</v>
      </c>
    </row>
    <row r="24" spans="1:12" ht="24">
      <c r="A24" s="8" t="s">
        <v>35</v>
      </c>
      <c r="B24" s="33" t="s">
        <v>22</v>
      </c>
      <c r="C24" s="8">
        <v>2.5</v>
      </c>
      <c r="D24" s="9"/>
      <c r="E24" s="13"/>
      <c r="F24" s="9"/>
      <c r="G24" s="9"/>
      <c r="H24" s="9">
        <f t="shared" si="1"/>
        <v>18053.658247829517</v>
      </c>
      <c r="I24" s="9"/>
      <c r="J24" s="9">
        <f t="shared" si="0"/>
        <v>0</v>
      </c>
    </row>
    <row r="25" spans="1:12" s="27" customFormat="1" ht="24">
      <c r="A25" s="11" t="s">
        <v>49</v>
      </c>
      <c r="B25" s="12" t="s">
        <v>36</v>
      </c>
      <c r="C25" s="5"/>
      <c r="D25" s="7">
        <v>-11683.79</v>
      </c>
      <c r="E25" s="31">
        <v>11683.79</v>
      </c>
      <c r="F25" s="6">
        <f>10927.66</f>
        <v>10927.66</v>
      </c>
      <c r="G25" s="6">
        <f>7670.65+395.05</f>
        <v>8065.7</v>
      </c>
      <c r="H25" s="40">
        <f>SUM(H26:H30)</f>
        <v>10156</v>
      </c>
      <c r="I25" s="7">
        <f>D25+G25-H25</f>
        <v>-13774.09</v>
      </c>
      <c r="J25" s="7">
        <f>E25+F25-G25</f>
        <v>14545.75</v>
      </c>
    </row>
    <row r="26" spans="1:12" ht="12.75" customHeight="1">
      <c r="A26" s="8"/>
      <c r="B26" s="13" t="s">
        <v>69</v>
      </c>
      <c r="C26" s="8"/>
      <c r="D26" s="9"/>
      <c r="E26" s="26"/>
      <c r="F26" s="17"/>
      <c r="G26" s="17"/>
      <c r="H26" s="41">
        <v>3170</v>
      </c>
      <c r="I26" s="9"/>
      <c r="J26" s="9">
        <f t="shared" si="0"/>
        <v>0</v>
      </c>
    </row>
    <row r="27" spans="1:12" ht="12.75" customHeight="1">
      <c r="A27" s="8"/>
      <c r="B27" s="13" t="s">
        <v>70</v>
      </c>
      <c r="C27" s="8"/>
      <c r="D27" s="9"/>
      <c r="E27" s="26"/>
      <c r="F27" s="17"/>
      <c r="G27" s="17"/>
      <c r="H27" s="41">
        <v>6986</v>
      </c>
      <c r="I27" s="9"/>
      <c r="J27" s="9">
        <f t="shared" si="0"/>
        <v>0</v>
      </c>
    </row>
    <row r="28" spans="1:12" ht="12.75" customHeight="1">
      <c r="A28" s="8"/>
      <c r="B28" s="13"/>
      <c r="C28" s="8"/>
      <c r="D28" s="9"/>
      <c r="E28" s="26"/>
      <c r="F28" s="17"/>
      <c r="G28" s="17"/>
      <c r="H28" s="41"/>
      <c r="I28" s="9"/>
      <c r="J28" s="9"/>
    </row>
    <row r="29" spans="1:12" ht="12.75" customHeight="1">
      <c r="A29" s="8"/>
      <c r="B29" s="13"/>
      <c r="C29" s="8"/>
      <c r="D29" s="9"/>
      <c r="E29" s="26"/>
      <c r="F29" s="17"/>
      <c r="G29" s="17"/>
      <c r="H29" s="41"/>
      <c r="I29" s="9"/>
      <c r="J29" s="9"/>
    </row>
    <row r="30" spans="1:12" ht="12.75" customHeight="1">
      <c r="A30" s="8"/>
      <c r="B30" s="13"/>
      <c r="C30" s="8"/>
      <c r="D30" s="9"/>
      <c r="E30" s="26"/>
      <c r="F30" s="17"/>
      <c r="G30" s="17"/>
      <c r="H30" s="41"/>
      <c r="I30" s="9"/>
      <c r="J30" s="9">
        <f t="shared" si="0"/>
        <v>0</v>
      </c>
    </row>
    <row r="31" spans="1:12" s="27" customFormat="1" ht="12.75" customHeight="1">
      <c r="A31" s="5" t="s">
        <v>50</v>
      </c>
      <c r="B31" s="12" t="s">
        <v>47</v>
      </c>
      <c r="C31" s="5"/>
      <c r="D31" s="7">
        <v>-7639.24</v>
      </c>
      <c r="E31" s="31">
        <v>7639.24</v>
      </c>
      <c r="F31" s="6">
        <v>12815.04</v>
      </c>
      <c r="G31" s="6">
        <f>12262.1+213.11</f>
        <v>12475.210000000001</v>
      </c>
      <c r="H31" s="40">
        <f>F31</f>
        <v>12815.04</v>
      </c>
      <c r="I31" s="7">
        <f>D31-F31+G31</f>
        <v>-7979.0699999999979</v>
      </c>
      <c r="J31" s="7">
        <f>E31+F31-G31</f>
        <v>7979.0699999999979</v>
      </c>
    </row>
    <row r="32" spans="1:12" ht="12.75" customHeight="1">
      <c r="A32" s="8"/>
      <c r="B32" s="13"/>
      <c r="C32" s="8"/>
      <c r="D32" s="9"/>
      <c r="E32" s="26"/>
      <c r="F32" s="9"/>
      <c r="G32" s="9"/>
      <c r="H32" s="41"/>
      <c r="I32" s="9"/>
      <c r="J32" s="9">
        <f>E32+F32-G32</f>
        <v>0</v>
      </c>
    </row>
    <row r="33" spans="1:10" ht="12.75" customHeight="1">
      <c r="A33" s="8"/>
      <c r="B33" s="13"/>
      <c r="C33" s="8"/>
      <c r="D33" s="9"/>
      <c r="E33" s="26"/>
      <c r="F33" s="9"/>
      <c r="G33" s="9"/>
      <c r="H33" s="41"/>
      <c r="I33" s="9"/>
      <c r="J33" s="9">
        <f>E33+F33-G33</f>
        <v>0</v>
      </c>
    </row>
    <row r="34" spans="1:10" s="27" customFormat="1" ht="12.75" customHeight="1">
      <c r="A34" s="5"/>
      <c r="B34" s="12" t="s">
        <v>37</v>
      </c>
      <c r="C34" s="5"/>
      <c r="D34" s="7">
        <f>D17+D25+D31</f>
        <v>-107045.56999999999</v>
      </c>
      <c r="E34" s="7">
        <f t="shared" ref="E34:J34" si="2">E17+E25+E31</f>
        <v>107045.56999999999</v>
      </c>
      <c r="F34" s="7">
        <f t="shared" si="2"/>
        <v>115238.63999999998</v>
      </c>
      <c r="G34" s="7">
        <f t="shared" si="2"/>
        <v>121096.56</v>
      </c>
      <c r="H34" s="7">
        <f t="shared" si="2"/>
        <v>114466.98000000001</v>
      </c>
      <c r="I34" s="7">
        <f t="shared" si="2"/>
        <v>-100415.98999999999</v>
      </c>
      <c r="J34" s="7">
        <f t="shared" si="2"/>
        <v>101187.64999999998</v>
      </c>
    </row>
    <row r="35" spans="1:10" s="27" customFormat="1">
      <c r="A35" s="14"/>
      <c r="B35" s="15"/>
      <c r="C35" s="14"/>
      <c r="D35" s="16"/>
      <c r="E35" s="16"/>
      <c r="F35" s="16"/>
      <c r="G35" s="16"/>
      <c r="H35" s="16"/>
      <c r="I35" s="16"/>
    </row>
    <row r="36" spans="1:10" ht="39" customHeight="1">
      <c r="A36" s="42" t="s">
        <v>0</v>
      </c>
      <c r="B36" s="42" t="s">
        <v>1</v>
      </c>
      <c r="C36" s="42" t="s">
        <v>25</v>
      </c>
      <c r="D36" s="42" t="s">
        <v>62</v>
      </c>
      <c r="E36" s="42" t="s">
        <v>57</v>
      </c>
      <c r="F36" s="42" t="s">
        <v>58</v>
      </c>
      <c r="G36" s="42" t="s">
        <v>68</v>
      </c>
    </row>
    <row r="37" spans="1:10" ht="12.75" customHeight="1">
      <c r="A37" s="4">
        <v>1</v>
      </c>
      <c r="B37" s="4">
        <v>2</v>
      </c>
      <c r="C37" s="4">
        <v>3</v>
      </c>
      <c r="D37" s="4">
        <v>3</v>
      </c>
      <c r="E37" s="4">
        <v>4</v>
      </c>
      <c r="F37" s="4">
        <v>5</v>
      </c>
      <c r="G37" s="4">
        <v>6</v>
      </c>
    </row>
    <row r="38" spans="1:10" s="27" customFormat="1" ht="12.75" customHeight="1">
      <c r="A38" s="5" t="s">
        <v>7</v>
      </c>
      <c r="B38" s="34" t="s">
        <v>45</v>
      </c>
      <c r="C38" s="5"/>
      <c r="D38" s="7">
        <f>SUM(D39:D39)</f>
        <v>1700.36</v>
      </c>
      <c r="E38" s="7">
        <f>SUM(E39:E39)</f>
        <v>0</v>
      </c>
      <c r="F38" s="7">
        <f>SUM(F39:F39)</f>
        <v>384.03</v>
      </c>
      <c r="G38" s="7">
        <f>SUM(G39:G39)</f>
        <v>1316.33</v>
      </c>
    </row>
    <row r="39" spans="1:10" s="27" customFormat="1" ht="12.75" customHeight="1">
      <c r="A39" s="10" t="s">
        <v>48</v>
      </c>
      <c r="B39" s="35" t="s">
        <v>46</v>
      </c>
      <c r="C39" s="5"/>
      <c r="D39" s="17">
        <v>1700.36</v>
      </c>
      <c r="E39" s="17"/>
      <c r="F39" s="17">
        <f>373.57+10.46</f>
        <v>384.03</v>
      </c>
      <c r="G39" s="9">
        <f>D39+E39-F39</f>
        <v>1316.33</v>
      </c>
    </row>
    <row r="40" spans="1:10">
      <c r="A40" s="18"/>
      <c r="B40" s="19"/>
      <c r="C40" s="18"/>
      <c r="D40" s="19"/>
      <c r="E40" s="19"/>
      <c r="F40" s="19"/>
      <c r="G40" s="20"/>
    </row>
    <row r="41" spans="1:10" ht="9.75" customHeight="1">
      <c r="A41" s="18"/>
      <c r="B41" s="18"/>
      <c r="C41" s="18"/>
      <c r="D41" s="21"/>
      <c r="E41" s="21"/>
      <c r="F41" s="21"/>
      <c r="I41" s="21"/>
    </row>
    <row r="42" spans="1:10" ht="39" customHeight="1">
      <c r="A42" s="42" t="s">
        <v>0</v>
      </c>
      <c r="B42" s="42" t="s">
        <v>1</v>
      </c>
      <c r="C42" s="42" t="s">
        <v>25</v>
      </c>
      <c r="D42" s="42" t="s">
        <v>62</v>
      </c>
      <c r="E42" s="42" t="s">
        <v>57</v>
      </c>
      <c r="F42" s="42" t="s">
        <v>58</v>
      </c>
      <c r="G42" s="42" t="s">
        <v>68</v>
      </c>
    </row>
    <row r="43" spans="1:10" s="27" customFormat="1" ht="12.75" customHeight="1">
      <c r="A43" s="5" t="s">
        <v>54</v>
      </c>
      <c r="B43" s="5" t="s">
        <v>30</v>
      </c>
      <c r="C43" s="5"/>
      <c r="D43" s="22">
        <f>SUM(D45:D49)</f>
        <v>441870.95000000013</v>
      </c>
      <c r="E43" s="22">
        <f>SUM(E45:E49)</f>
        <v>0</v>
      </c>
      <c r="F43" s="22">
        <f>SUM(F45:F49)</f>
        <v>57163.62</v>
      </c>
      <c r="G43" s="22">
        <f>SUM(G45:G49)</f>
        <v>384707.33000000007</v>
      </c>
    </row>
    <row r="44" spans="1:10" ht="12.75" customHeight="1">
      <c r="A44" s="8"/>
      <c r="B44" s="8" t="s">
        <v>29</v>
      </c>
      <c r="C44" s="8"/>
      <c r="D44" s="23"/>
      <c r="E44" s="23"/>
      <c r="F44" s="23"/>
      <c r="G44" s="23"/>
    </row>
    <row r="45" spans="1:10" ht="12.75" customHeight="1">
      <c r="A45" s="8" t="s">
        <v>2</v>
      </c>
      <c r="B45" s="8" t="s">
        <v>51</v>
      </c>
      <c r="C45" s="8"/>
      <c r="D45" s="17">
        <v>36597.83</v>
      </c>
      <c r="E45" s="17"/>
      <c r="F45" s="17">
        <f>11974.68-259.81</f>
        <v>11714.87</v>
      </c>
      <c r="G45" s="9">
        <f>D45+E45-F45</f>
        <v>24882.959999999999</v>
      </c>
    </row>
    <row r="46" spans="1:10" ht="12.75" customHeight="1">
      <c r="A46" s="8" t="s">
        <v>7</v>
      </c>
      <c r="B46" s="8" t="s">
        <v>8</v>
      </c>
      <c r="C46" s="8"/>
      <c r="D46" s="17">
        <v>129582.28000000003</v>
      </c>
      <c r="E46" s="17"/>
      <c r="F46" s="17">
        <f>2720.93-1340.12</f>
        <v>1380.81</v>
      </c>
      <c r="G46" s="9">
        <f>D46+E46-F46</f>
        <v>128201.47000000003</v>
      </c>
    </row>
    <row r="47" spans="1:10" ht="12.75" customHeight="1">
      <c r="A47" s="8">
        <v>3</v>
      </c>
      <c r="B47" s="8" t="s">
        <v>9</v>
      </c>
      <c r="C47" s="8"/>
      <c r="D47" s="17">
        <v>7897.0300000000007</v>
      </c>
      <c r="E47" s="17"/>
      <c r="F47" s="17">
        <f>382.54</f>
        <v>382.54</v>
      </c>
      <c r="G47" s="9">
        <f>D47+E47-F47</f>
        <v>7514.4900000000007</v>
      </c>
    </row>
    <row r="48" spans="1:10" ht="12.75" customHeight="1">
      <c r="A48" s="8">
        <v>4</v>
      </c>
      <c r="B48" s="8" t="s">
        <v>10</v>
      </c>
      <c r="C48" s="8"/>
      <c r="D48" s="17">
        <v>265726.60000000003</v>
      </c>
      <c r="E48" s="17"/>
      <c r="F48" s="17">
        <f>42628.01+712.8</f>
        <v>43340.810000000005</v>
      </c>
      <c r="G48" s="9">
        <f>D48+E48-F48</f>
        <v>222385.79000000004</v>
      </c>
    </row>
    <row r="49" spans="1:8" ht="12.75" customHeight="1">
      <c r="A49" s="8">
        <v>5</v>
      </c>
      <c r="B49" s="8" t="s">
        <v>59</v>
      </c>
      <c r="C49" s="8"/>
      <c r="D49" s="17">
        <v>2067.2100000000009</v>
      </c>
      <c r="E49" s="17"/>
      <c r="F49" s="17">
        <f>1.3+343.29</f>
        <v>344.59000000000003</v>
      </c>
      <c r="G49" s="9">
        <f>D49+E49-F49</f>
        <v>1722.6200000000008</v>
      </c>
    </row>
    <row r="50" spans="1:8" ht="12.75" customHeight="1">
      <c r="A50" s="18"/>
      <c r="B50" s="18"/>
      <c r="C50" s="18"/>
      <c r="D50" s="24"/>
      <c r="E50" s="24"/>
      <c r="F50" s="24"/>
      <c r="G50" s="24"/>
    </row>
    <row r="51" spans="1:8" ht="12.75" customHeight="1">
      <c r="A51" s="48" t="s">
        <v>44</v>
      </c>
      <c r="B51" s="48"/>
      <c r="C51" s="48"/>
      <c r="D51" s="48"/>
      <c r="E51" s="48"/>
      <c r="F51" s="36">
        <v>487211.31</v>
      </c>
      <c r="G51" s="37">
        <f>F51-J34-G38-G43</f>
        <v>0</v>
      </c>
    </row>
    <row r="52" spans="1:8" s="27" customFormat="1" ht="12.75" customHeight="1">
      <c r="A52" s="46" t="s">
        <v>43</v>
      </c>
      <c r="B52" s="46"/>
      <c r="C52" s="46"/>
      <c r="D52" s="46"/>
      <c r="E52" s="46"/>
      <c r="F52" s="46"/>
    </row>
    <row r="53" spans="1:8" ht="12.75" customHeight="1">
      <c r="A53" s="1"/>
    </row>
    <row r="54" spans="1:8" ht="12.75" customHeight="1">
      <c r="A54" s="25" t="s">
        <v>38</v>
      </c>
      <c r="B54" s="25" t="s">
        <v>38</v>
      </c>
      <c r="C54" s="53"/>
      <c r="D54" s="53" t="s">
        <v>41</v>
      </c>
      <c r="E54" s="53"/>
      <c r="F54" s="53" t="s">
        <v>42</v>
      </c>
      <c r="G54" s="53"/>
      <c r="H54" s="53"/>
    </row>
    <row r="55" spans="1:8" ht="12.75" customHeight="1">
      <c r="A55" s="25" t="s">
        <v>39</v>
      </c>
      <c r="B55" s="25" t="s">
        <v>40</v>
      </c>
      <c r="C55" s="53"/>
      <c r="D55" s="53"/>
      <c r="E55" s="53"/>
      <c r="F55" s="53"/>
      <c r="G55" s="53"/>
      <c r="H55" s="53"/>
    </row>
    <row r="56" spans="1:8" ht="12.75" customHeight="1">
      <c r="A56" s="8">
        <v>1</v>
      </c>
      <c r="B56" s="44">
        <v>1</v>
      </c>
      <c r="C56" s="45"/>
      <c r="D56" s="52">
        <v>21012.92</v>
      </c>
      <c r="E56" s="52"/>
      <c r="F56" s="51" t="s">
        <v>71</v>
      </c>
      <c r="G56" s="51"/>
      <c r="H56" s="51"/>
    </row>
    <row r="57" spans="1:8" ht="12.75" customHeight="1">
      <c r="A57" s="8">
        <v>2</v>
      </c>
      <c r="B57" s="44">
        <v>10</v>
      </c>
      <c r="C57" s="45"/>
      <c r="D57" s="52">
        <v>196045.34</v>
      </c>
      <c r="E57" s="52"/>
      <c r="F57" s="51" t="s">
        <v>72</v>
      </c>
      <c r="G57" s="51"/>
      <c r="H57" s="51"/>
    </row>
    <row r="58" spans="1:8" ht="12.75" customHeight="1">
      <c r="A58" s="8">
        <v>3</v>
      </c>
      <c r="B58" s="44">
        <v>26</v>
      </c>
      <c r="C58" s="45"/>
      <c r="D58" s="49">
        <v>41096.199999999997</v>
      </c>
      <c r="E58" s="50"/>
      <c r="F58" s="51" t="s">
        <v>73</v>
      </c>
      <c r="G58" s="51"/>
      <c r="H58" s="51"/>
    </row>
    <row r="59" spans="1:8" ht="12.75" customHeight="1">
      <c r="A59" s="8">
        <v>4</v>
      </c>
      <c r="B59" s="44">
        <v>33</v>
      </c>
      <c r="C59" s="45"/>
      <c r="D59" s="49">
        <v>109960.46</v>
      </c>
      <c r="E59" s="50"/>
      <c r="F59" s="57" t="s">
        <v>74</v>
      </c>
      <c r="G59" s="58"/>
      <c r="H59" s="59"/>
    </row>
    <row r="60" spans="1:8" ht="12.75" customHeight="1">
      <c r="A60" s="8">
        <v>5</v>
      </c>
      <c r="B60" s="44">
        <v>37</v>
      </c>
      <c r="C60" s="45"/>
      <c r="D60" s="49">
        <v>7057.23</v>
      </c>
      <c r="E60" s="50"/>
      <c r="F60" s="57" t="s">
        <v>75</v>
      </c>
      <c r="G60" s="58"/>
      <c r="H60" s="59"/>
    </row>
    <row r="61" spans="1:8" ht="12.75" customHeight="1">
      <c r="A61" s="8">
        <v>6</v>
      </c>
      <c r="B61" s="44">
        <v>4</v>
      </c>
      <c r="C61" s="45"/>
      <c r="D61" s="49">
        <v>9774.52</v>
      </c>
      <c r="E61" s="50"/>
      <c r="F61" s="57" t="s">
        <v>76</v>
      </c>
      <c r="G61" s="58"/>
      <c r="H61" s="59"/>
    </row>
    <row r="62" spans="1:8" ht="12.75" customHeight="1">
      <c r="A62" s="8">
        <v>7</v>
      </c>
      <c r="B62" s="44">
        <v>44</v>
      </c>
      <c r="C62" s="45"/>
      <c r="D62" s="49">
        <v>52563.839999999997</v>
      </c>
      <c r="E62" s="50"/>
      <c r="F62" s="57" t="s">
        <v>76</v>
      </c>
      <c r="G62" s="58"/>
      <c r="H62" s="59"/>
    </row>
    <row r="63" spans="1:8" ht="12.75" customHeight="1">
      <c r="A63" s="8">
        <v>8</v>
      </c>
      <c r="B63" s="44">
        <v>5</v>
      </c>
      <c r="C63" s="45"/>
      <c r="D63" s="49">
        <v>13143.62</v>
      </c>
      <c r="E63" s="50"/>
      <c r="F63" s="57" t="s">
        <v>74</v>
      </c>
      <c r="G63" s="58"/>
      <c r="H63" s="59"/>
    </row>
    <row r="64" spans="1:8" ht="12.75" customHeight="1">
      <c r="A64" s="8">
        <v>9</v>
      </c>
      <c r="B64" s="44">
        <v>9</v>
      </c>
      <c r="C64" s="45"/>
      <c r="D64" s="49">
        <v>22100.799999999999</v>
      </c>
      <c r="E64" s="50"/>
      <c r="F64" s="57" t="s">
        <v>74</v>
      </c>
      <c r="G64" s="58"/>
      <c r="H64" s="59"/>
    </row>
    <row r="65" spans="1:8" ht="12.75" customHeight="1">
      <c r="A65" s="8"/>
      <c r="B65" s="44"/>
      <c r="C65" s="45"/>
      <c r="D65" s="49"/>
      <c r="E65" s="50"/>
      <c r="F65" s="57"/>
      <c r="G65" s="58"/>
      <c r="H65" s="59"/>
    </row>
    <row r="66" spans="1:8" ht="12.75" customHeight="1">
      <c r="A66" s="8"/>
      <c r="B66" s="44"/>
      <c r="C66" s="45"/>
      <c r="D66" s="49"/>
      <c r="E66" s="50"/>
      <c r="F66" s="57"/>
      <c r="G66" s="58"/>
      <c r="H66" s="59"/>
    </row>
    <row r="67" spans="1:8" ht="12.75" customHeight="1">
      <c r="A67" s="8"/>
      <c r="B67" s="44"/>
      <c r="C67" s="45"/>
      <c r="D67" s="49"/>
      <c r="E67" s="50"/>
      <c r="F67" s="57"/>
      <c r="G67" s="58"/>
      <c r="H67" s="59"/>
    </row>
    <row r="68" spans="1:8" ht="26.25" customHeight="1">
      <c r="A68" s="62" t="s">
        <v>63</v>
      </c>
      <c r="B68" s="63"/>
      <c r="C68" s="13"/>
      <c r="D68" s="64">
        <f>SUM(D56:D67)</f>
        <v>472754.93</v>
      </c>
      <c r="E68" s="64"/>
      <c r="F68" s="51"/>
      <c r="G68" s="51"/>
      <c r="H68" s="51"/>
    </row>
    <row r="69" spans="1:8" s="27" customFormat="1" ht="12.75" customHeight="1">
      <c r="A69" s="2"/>
    </row>
    <row r="70" spans="1:8" s="27" customFormat="1">
      <c r="A70" s="61" t="s">
        <v>52</v>
      </c>
      <c r="B70" s="61"/>
      <c r="C70" s="61"/>
      <c r="D70" s="61"/>
      <c r="E70" s="61"/>
      <c r="F70" s="61"/>
    </row>
    <row r="71" spans="1:8" s="27" customFormat="1">
      <c r="A71" s="60" t="s">
        <v>16</v>
      </c>
      <c r="B71" s="60"/>
      <c r="C71" s="60"/>
      <c r="D71" s="60"/>
    </row>
    <row r="72" spans="1:8" s="27" customFormat="1">
      <c r="A72" s="60"/>
      <c r="B72" s="60"/>
      <c r="C72" s="60"/>
      <c r="D72" s="60"/>
    </row>
    <row r="73" spans="1:8">
      <c r="A73" s="60" t="s">
        <v>26</v>
      </c>
      <c r="B73" s="60"/>
      <c r="C73" s="60"/>
      <c r="D73" s="60"/>
    </row>
    <row r="75" spans="1:8">
      <c r="A75" s="1"/>
    </row>
    <row r="76" spans="1:8">
      <c r="A76" s="1"/>
    </row>
  </sheetData>
  <mergeCells count="47">
    <mergeCell ref="A73:D73"/>
    <mergeCell ref="A70:F70"/>
    <mergeCell ref="A71:D71"/>
    <mergeCell ref="A72:D72"/>
    <mergeCell ref="D60:E60"/>
    <mergeCell ref="D65:E65"/>
    <mergeCell ref="A68:B68"/>
    <mergeCell ref="D68:E68"/>
    <mergeCell ref="D67:E67"/>
    <mergeCell ref="D66:E66"/>
    <mergeCell ref="D63:E63"/>
    <mergeCell ref="D62:E62"/>
    <mergeCell ref="D56:E56"/>
    <mergeCell ref="F64:H64"/>
    <mergeCell ref="D61:E61"/>
    <mergeCell ref="C54:C55"/>
    <mergeCell ref="D64:E64"/>
    <mergeCell ref="F68:H68"/>
    <mergeCell ref="F59:H59"/>
    <mergeCell ref="F61:H61"/>
    <mergeCell ref="F65:H65"/>
    <mergeCell ref="F67:H67"/>
    <mergeCell ref="F62:H62"/>
    <mergeCell ref="F63:H63"/>
    <mergeCell ref="F60:H60"/>
    <mergeCell ref="F66:H66"/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A52:F52"/>
    <mergeCell ref="A13:I13"/>
    <mergeCell ref="A51:E51"/>
    <mergeCell ref="D59:E59"/>
    <mergeCell ref="A14:I14"/>
    <mergeCell ref="F58:H58"/>
    <mergeCell ref="F56:H56"/>
    <mergeCell ref="D57:E57"/>
    <mergeCell ref="F57:H57"/>
    <mergeCell ref="D54:E55"/>
    <mergeCell ref="F54:H55"/>
    <mergeCell ref="D58:E58"/>
  </mergeCells>
  <phoneticPr fontId="1" type="noConversion"/>
  <pageMargins left="0.64" right="0.15748031496062992" top="0.27559055118110237" bottom="0.35433070866141736" header="0.23622047244094491" footer="0.19685039370078741"/>
  <pageSetup paperSize="9" scale="91" fitToHeight="2" orientation="landscape" verticalDpi="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2020-03-13T07:48:43Z</cp:lastPrinted>
  <dcterms:created xsi:type="dcterms:W3CDTF">2018-01-25T10:54:16Z</dcterms:created>
  <dcterms:modified xsi:type="dcterms:W3CDTF">2023-03-23T05:42:15Z</dcterms:modified>
</cp:coreProperties>
</file>