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Лист1!$A$1:$J$62</definedName>
  </definedNames>
  <calcPr calcId="124519"/>
</workbook>
</file>

<file path=xl/calcChain.xml><?xml version="1.0" encoding="utf-8"?>
<calcChain xmlns="http://schemas.openxmlformats.org/spreadsheetml/2006/main">
  <c r="G31" i="2"/>
  <c r="J31" s="1"/>
  <c r="G25"/>
  <c r="J25"/>
  <c r="K17"/>
  <c r="G17"/>
  <c r="F17"/>
  <c r="F34"/>
  <c r="E17"/>
  <c r="F49"/>
  <c r="F47"/>
  <c r="G47"/>
  <c r="F46"/>
  <c r="G46"/>
  <c r="F45"/>
  <c r="E43"/>
  <c r="D43"/>
  <c r="H25"/>
  <c r="J26"/>
  <c r="G49"/>
  <c r="H31"/>
  <c r="G39"/>
  <c r="G38" s="1"/>
  <c r="D11"/>
  <c r="D58"/>
  <c r="J30"/>
  <c r="J29"/>
  <c r="E38"/>
  <c r="D38"/>
  <c r="J32"/>
  <c r="J33"/>
  <c r="J18"/>
  <c r="J19"/>
  <c r="J20"/>
  <c r="J21"/>
  <c r="J22"/>
  <c r="J23"/>
  <c r="J24"/>
  <c r="J27"/>
  <c r="J28"/>
  <c r="C17"/>
  <c r="G48"/>
  <c r="G45"/>
  <c r="F38"/>
  <c r="H20"/>
  <c r="I31"/>
  <c r="D34"/>
  <c r="I25"/>
  <c r="G34"/>
  <c r="H24"/>
  <c r="H21"/>
  <c r="H19"/>
  <c r="J17"/>
  <c r="J34" s="1"/>
  <c r="H23"/>
  <c r="H18"/>
  <c r="H17" s="1"/>
  <c r="I17" s="1"/>
  <c r="I34" s="1"/>
  <c r="H22"/>
  <c r="E34"/>
  <c r="F43"/>
  <c r="G43"/>
  <c r="G51" l="1"/>
  <c r="H34"/>
</calcChain>
</file>

<file path=xl/sharedStrings.xml><?xml version="1.0" encoding="utf-8"?>
<sst xmlns="http://schemas.openxmlformats.org/spreadsheetml/2006/main" count="83" uniqueCount="69">
  <si>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</si>
  <si>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</si>
  <si>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</si>
  <si>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</si>
  <si>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</si>
  <si>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</si>
  <si>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</si>
  <si>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</si>
  <si>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</si>
  <si>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</si>
  <si>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</si>
  <si>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</si>
  <si>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</si>
  <si>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</si>
  <si>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</si>
  <si>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</si>
  <si>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</si>
  <si>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</si>
  <si>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</si>
  <si>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</si>
  <si>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</si>
  <si>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</si>
  <si>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</si>
  <si>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</si>
  <si>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</si>
  <si>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</si>
  <si>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</si>
  <si>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</si>
  <si>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</si>
  <si>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</si>
  <si>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</si>
  <si>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</si>
  <si>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</si>
  <si>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</si>
  <si>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</si>
  <si>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</si>
  <si>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</si>
  <si>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</si>
  <si>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</si>
  <si>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</si>
  <si>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</si>
  <si>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</si>
  <si>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</si>
  <si>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</si>
  <si>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</si>
  <si>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</si>
  <si>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</si>
  <si>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</si>
  <si>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</si>
  <si>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</si>
  <si>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63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</si>
  <si>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</si>
  <si>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</si>
  <si>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</si>
  <si>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</si>
  <si>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</si>
  <si>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</si>
  <si>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Сальдо на 01.01.2022, руб</t>
  </si>
  <si>
    <t>Задолженность собственников и нанимателей помещений на 01.01.2022, руб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</si>
  <si>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</si>
  <si>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</si>
  <si>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</si>
  <si>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 xml:space="preserve">ПЕРЕД СОБСТВЕННИКАМИ ПОМЕЩЕНИЙ О ВЫПОЛНЕНИИ ДОГОВОРА УПРАВЛЕНИЯ МНОГОКВАРТИРНЫМ ДОМОМ ЗА 2022 год </t>
  </si>
  <si>
    <t>Сальдо на 01.01.2023, руб</t>
  </si>
  <si>
    <t xml:space="preserve">Просроченная задолженность за жилищно-коммунальные услуги на 2023 г. </t>
  </si>
  <si>
    <t>Ремонт электричества</t>
  </si>
  <si>
    <t>Ремонт водопровода</t>
  </si>
  <si>
    <t xml:space="preserve">  претензия, принудительное взыскание</t>
  </si>
  <si>
    <t xml:space="preserve">  истекли сроки взыскания, к списаниюкак невозможное ко взысканию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</si>
</sst>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164" fontId="3" fillId="4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3" fillId="4" borderId="4" xfId="0" applyNumberFormat="1" applyFont="1" applyFill="1" applyBorder="1" applyAlignment="1">
      <alignment horizontal="center" vertical="top" wrapText="1"/>
    </xf>
    <xf numFmtId="164" fontId="3" fillId="4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view="pageBreakPreview" topLeftCell="A37" zoomScaleSheetLayoutView="100" workbookViewId="0">
      <selection activeCell="I53" sqref="I53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50" t="s">
        <v>11</v>
      </c>
      <c r="B1" s="50"/>
      <c r="C1" s="50"/>
      <c r="D1" s="50"/>
      <c r="E1" s="50"/>
      <c r="F1" s="50"/>
      <c r="G1" s="50"/>
      <c r="H1" s="50"/>
    </row>
    <row r="2" spans="1:10">
      <c r="A2" s="50" t="s">
        <v>23</v>
      </c>
      <c r="B2" s="50"/>
      <c r="C2" s="50"/>
      <c r="D2" s="50"/>
      <c r="E2" s="50"/>
      <c r="F2" s="50"/>
      <c r="G2" s="50"/>
      <c r="H2" s="50"/>
    </row>
    <row r="3" spans="1:10" ht="12" customHeight="1">
      <c r="A3" s="50" t="s">
        <v>62</v>
      </c>
      <c r="B3" s="50"/>
      <c r="C3" s="50"/>
      <c r="D3" s="50"/>
      <c r="E3" s="50"/>
      <c r="F3" s="50"/>
      <c r="G3" s="50"/>
      <c r="H3" s="50"/>
    </row>
    <row r="4" spans="1:10">
      <c r="A4" s="1"/>
    </row>
    <row r="5" spans="1:10" s="27" customFormat="1">
      <c r="A5" s="51" t="s">
        <v>12</v>
      </c>
      <c r="B5" s="51"/>
      <c r="C5" s="51"/>
      <c r="D5" s="51"/>
      <c r="E5" s="51"/>
      <c r="F5" s="51"/>
      <c r="G5" s="51"/>
      <c r="H5" s="51"/>
      <c r="I5" s="51"/>
    </row>
    <row r="7" spans="1:10">
      <c r="A7" s="53" t="s">
        <v>50</v>
      </c>
      <c r="B7" s="53"/>
      <c r="C7" s="53"/>
      <c r="D7" s="53"/>
    </row>
    <row r="8" spans="1:10">
      <c r="A8" s="54" t="s">
        <v>26</v>
      </c>
      <c r="B8" s="54"/>
      <c r="C8" s="28"/>
      <c r="D8" s="38">
        <v>988.9</v>
      </c>
    </row>
    <row r="9" spans="1:10">
      <c r="A9" s="54" t="s">
        <v>27</v>
      </c>
      <c r="B9" s="54"/>
      <c r="C9" s="29"/>
      <c r="D9" s="30">
        <v>906.75</v>
      </c>
    </row>
    <row r="11" spans="1:10" ht="25.5" customHeight="1">
      <c r="A11" s="52" t="s">
        <v>30</v>
      </c>
      <c r="B11" s="52"/>
      <c r="D11" s="3">
        <f>10.86+1.59</f>
        <v>12.45</v>
      </c>
    </row>
    <row r="12" spans="1:10" s="27" customFormat="1">
      <c r="A12" s="51" t="s">
        <v>13</v>
      </c>
      <c r="B12" s="51"/>
      <c r="C12" s="51"/>
      <c r="D12" s="51"/>
      <c r="E12" s="51"/>
      <c r="F12" s="51"/>
      <c r="G12" s="51"/>
      <c r="H12" s="51"/>
      <c r="I12" s="51"/>
    </row>
    <row r="13" spans="1:10" s="27" customFormat="1">
      <c r="A13" s="51" t="s">
        <v>14</v>
      </c>
      <c r="B13" s="51"/>
      <c r="C13" s="51"/>
      <c r="D13" s="51"/>
      <c r="E13" s="51"/>
      <c r="F13" s="51"/>
      <c r="G13" s="51"/>
      <c r="H13" s="51"/>
      <c r="I13" s="51"/>
    </row>
    <row r="14" spans="1:10" s="27" customFormat="1">
      <c r="A14" s="51" t="s">
        <v>15</v>
      </c>
      <c r="B14" s="51"/>
      <c r="C14" s="51"/>
      <c r="D14" s="51"/>
      <c r="E14" s="51"/>
      <c r="F14" s="51"/>
      <c r="G14" s="51"/>
      <c r="H14" s="51"/>
      <c r="I14" s="51"/>
    </row>
    <row r="15" spans="1:10" s="43" customFormat="1" ht="60.75" customHeight="1">
      <c r="A15" s="42" t="s">
        <v>0</v>
      </c>
      <c r="B15" s="42" t="s">
        <v>1</v>
      </c>
      <c r="C15" s="42" t="s">
        <v>24</v>
      </c>
      <c r="D15" s="42" t="s">
        <v>59</v>
      </c>
      <c r="E15" s="42" t="s">
        <v>60</v>
      </c>
      <c r="F15" s="42" t="s">
        <v>51</v>
      </c>
      <c r="G15" s="42" t="s">
        <v>52</v>
      </c>
      <c r="H15" s="42" t="s">
        <v>56</v>
      </c>
      <c r="I15" s="42" t="s">
        <v>61</v>
      </c>
      <c r="J15" s="42" t="s">
        <v>58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12.45</v>
      </c>
      <c r="D17" s="6">
        <v>-21336.11</v>
      </c>
      <c r="E17" s="31">
        <f>18606.07+2697.21+32.83</f>
        <v>21336.11</v>
      </c>
      <c r="F17" s="6">
        <f>118167.72+17301-196.98</f>
        <v>135271.74</v>
      </c>
      <c r="G17" s="6">
        <f>114875.66+16819+98.49-991.65-145.18-262.64</f>
        <v>130393.68000000001</v>
      </c>
      <c r="H17" s="7">
        <f>SUM(H18:H24)</f>
        <v>135271.74</v>
      </c>
      <c r="I17" s="7">
        <f>D17+G17-H17</f>
        <v>-26214.169999999984</v>
      </c>
      <c r="J17" s="6">
        <f>E17+F17-G17</f>
        <v>26214.169999999969</v>
      </c>
      <c r="K17" s="39">
        <f>22889.78+3324.39</f>
        <v>26214.17</v>
      </c>
      <c r="L17" s="32"/>
    </row>
    <row r="18" spans="1:12" ht="24">
      <c r="A18" s="8" t="s">
        <v>4</v>
      </c>
      <c r="B18" s="33" t="s">
        <v>22</v>
      </c>
      <c r="C18" s="8">
        <v>1.59</v>
      </c>
      <c r="D18" s="9"/>
      <c r="E18" s="13"/>
      <c r="F18" s="9"/>
      <c r="G18" s="9"/>
      <c r="H18" s="9">
        <f>C18*$F$17/$D$11</f>
        <v>17275.668000000001</v>
      </c>
      <c r="I18" s="9"/>
      <c r="J18" s="9">
        <f t="shared" ref="J18:J28" si="0">E18+F18-G18</f>
        <v>0</v>
      </c>
    </row>
    <row r="19" spans="1:12" ht="23.25" customHeight="1">
      <c r="A19" s="8" t="s">
        <v>5</v>
      </c>
      <c r="B19" s="33" t="s">
        <v>16</v>
      </c>
      <c r="C19" s="8">
        <v>1.48</v>
      </c>
      <c r="D19" s="9"/>
      <c r="E19" s="13"/>
      <c r="F19" s="9"/>
      <c r="G19" s="9"/>
      <c r="H19" s="9">
        <f t="shared" ref="H19:H24" si="1">C19*$F$17/$D$11</f>
        <v>16080.496000000001</v>
      </c>
      <c r="I19" s="9"/>
      <c r="J19" s="9">
        <f t="shared" si="0"/>
        <v>0</v>
      </c>
    </row>
    <row r="20" spans="1:12" ht="36">
      <c r="A20" s="8" t="s">
        <v>6</v>
      </c>
      <c r="B20" s="33" t="s">
        <v>17</v>
      </c>
      <c r="C20" s="8">
        <v>1.51</v>
      </c>
      <c r="D20" s="9"/>
      <c r="E20" s="13"/>
      <c r="F20" s="9"/>
      <c r="G20" s="9"/>
      <c r="H20" s="9">
        <f t="shared" si="1"/>
        <v>16406.452000000001</v>
      </c>
      <c r="I20" s="9"/>
      <c r="J20" s="9">
        <f t="shared" si="0"/>
        <v>0</v>
      </c>
    </row>
    <row r="21" spans="1:12" ht="24">
      <c r="A21" s="10" t="s">
        <v>31</v>
      </c>
      <c r="B21" s="33" t="s">
        <v>18</v>
      </c>
      <c r="C21" s="8">
        <v>1.5</v>
      </c>
      <c r="D21" s="9"/>
      <c r="E21" s="13"/>
      <c r="F21" s="9"/>
      <c r="G21" s="9"/>
      <c r="H21" s="9">
        <f t="shared" si="1"/>
        <v>16297.8</v>
      </c>
      <c r="I21" s="9"/>
      <c r="J21" s="9">
        <f t="shared" si="0"/>
        <v>0</v>
      </c>
    </row>
    <row r="22" spans="1:12" ht="24">
      <c r="A22" s="8" t="s">
        <v>32</v>
      </c>
      <c r="B22" s="33" t="s">
        <v>19</v>
      </c>
      <c r="C22" s="8">
        <v>2.8</v>
      </c>
      <c r="D22" s="9"/>
      <c r="E22" s="13"/>
      <c r="F22" s="9"/>
      <c r="G22" s="9"/>
      <c r="H22" s="9">
        <f t="shared" si="1"/>
        <v>30422.560000000001</v>
      </c>
      <c r="I22" s="9"/>
      <c r="J22" s="9">
        <f t="shared" si="0"/>
        <v>0</v>
      </c>
    </row>
    <row r="23" spans="1:12" ht="24">
      <c r="A23" s="8" t="s">
        <v>33</v>
      </c>
      <c r="B23" s="33" t="s">
        <v>20</v>
      </c>
      <c r="C23" s="8">
        <v>1.07</v>
      </c>
      <c r="D23" s="9"/>
      <c r="E23" s="13"/>
      <c r="F23" s="9"/>
      <c r="G23" s="9"/>
      <c r="H23" s="9">
        <f t="shared" si="1"/>
        <v>11625.764000000001</v>
      </c>
      <c r="I23" s="9"/>
      <c r="J23" s="9">
        <f t="shared" si="0"/>
        <v>0</v>
      </c>
    </row>
    <row r="24" spans="1:12" ht="24">
      <c r="A24" s="8" t="s">
        <v>34</v>
      </c>
      <c r="B24" s="33" t="s">
        <v>21</v>
      </c>
      <c r="C24" s="8">
        <v>2.5</v>
      </c>
      <c r="D24" s="9"/>
      <c r="E24" s="13"/>
      <c r="F24" s="9"/>
      <c r="G24" s="9"/>
      <c r="H24" s="9">
        <f t="shared" si="1"/>
        <v>27163</v>
      </c>
      <c r="I24" s="9"/>
      <c r="J24" s="9">
        <f t="shared" si="0"/>
        <v>0</v>
      </c>
    </row>
    <row r="25" spans="1:12" s="27" customFormat="1" ht="24">
      <c r="A25" s="11" t="s">
        <v>46</v>
      </c>
      <c r="B25" s="12" t="s">
        <v>35</v>
      </c>
      <c r="C25" s="5"/>
      <c r="D25" s="7">
        <v>-3502.39</v>
      </c>
      <c r="E25" s="31">
        <v>3502.39</v>
      </c>
      <c r="F25" s="6">
        <v>4921.96</v>
      </c>
      <c r="G25" s="6">
        <f>6739.94+119.87</f>
        <v>6859.8099999999995</v>
      </c>
      <c r="H25" s="40">
        <f>SUM(H26:H29)</f>
        <v>4922</v>
      </c>
      <c r="I25" s="7">
        <f>D25+G25-H25</f>
        <v>-1564.5800000000004</v>
      </c>
      <c r="J25" s="7">
        <f>E25+F25-G25</f>
        <v>1564.5400000000009</v>
      </c>
    </row>
    <row r="26" spans="1:12" ht="12.75" customHeight="1">
      <c r="A26" s="8"/>
      <c r="B26" s="13" t="s">
        <v>65</v>
      </c>
      <c r="C26" s="8"/>
      <c r="D26" s="9"/>
      <c r="E26" s="31"/>
      <c r="F26" s="6"/>
      <c r="G26" s="6"/>
      <c r="H26" s="41">
        <v>1090</v>
      </c>
      <c r="I26" s="9"/>
      <c r="J26" s="9">
        <f t="shared" si="0"/>
        <v>0</v>
      </c>
    </row>
    <row r="27" spans="1:12" ht="12.75" customHeight="1">
      <c r="A27" s="8"/>
      <c r="B27" s="13" t="s">
        <v>66</v>
      </c>
      <c r="C27" s="8"/>
      <c r="D27" s="9"/>
      <c r="E27" s="26"/>
      <c r="F27" s="17"/>
      <c r="G27" s="17"/>
      <c r="H27" s="41">
        <v>3832</v>
      </c>
      <c r="I27" s="9"/>
      <c r="J27" s="9">
        <f t="shared" si="0"/>
        <v>0</v>
      </c>
    </row>
    <row r="28" spans="1:12" ht="12.75" customHeight="1">
      <c r="A28" s="8"/>
      <c r="B28" s="13"/>
      <c r="C28" s="8"/>
      <c r="D28" s="9"/>
      <c r="E28" s="26"/>
      <c r="F28" s="17"/>
      <c r="G28" s="17"/>
      <c r="H28" s="41"/>
      <c r="I28" s="9"/>
      <c r="J28" s="9">
        <f t="shared" si="0"/>
        <v>0</v>
      </c>
    </row>
    <row r="29" spans="1:12" ht="12.75" customHeight="1">
      <c r="A29" s="8"/>
      <c r="B29" s="13"/>
      <c r="C29" s="8"/>
      <c r="D29" s="9"/>
      <c r="E29" s="26"/>
      <c r="F29" s="17"/>
      <c r="G29" s="17"/>
      <c r="H29" s="41"/>
      <c r="I29" s="9"/>
      <c r="J29" s="9">
        <f>E29+F29-G29</f>
        <v>0</v>
      </c>
    </row>
    <row r="30" spans="1:12" ht="12.75" customHeight="1">
      <c r="A30" s="8"/>
      <c r="B30" s="13"/>
      <c r="C30" s="8"/>
      <c r="D30" s="9"/>
      <c r="E30" s="26"/>
      <c r="F30" s="17"/>
      <c r="G30" s="17"/>
      <c r="H30" s="41"/>
      <c r="I30" s="9"/>
      <c r="J30" s="9">
        <f>E30+F30-G30</f>
        <v>0</v>
      </c>
    </row>
    <row r="31" spans="1:12" s="27" customFormat="1" ht="12.75" customHeight="1">
      <c r="A31" s="5" t="s">
        <v>47</v>
      </c>
      <c r="B31" s="12" t="s">
        <v>44</v>
      </c>
      <c r="C31" s="5"/>
      <c r="D31" s="7">
        <v>-103.06</v>
      </c>
      <c r="E31" s="31">
        <v>103.06</v>
      </c>
      <c r="F31" s="6">
        <v>1954.02</v>
      </c>
      <c r="G31" s="6">
        <f>1558.81-52.11</f>
        <v>1506.7</v>
      </c>
      <c r="H31" s="40">
        <f>F31</f>
        <v>1954.02</v>
      </c>
      <c r="I31" s="7">
        <f>D31-F31+G31</f>
        <v>-550.37999999999988</v>
      </c>
      <c r="J31" s="7">
        <f>E31+F31-G31</f>
        <v>550.37999999999988</v>
      </c>
    </row>
    <row r="32" spans="1:12" ht="12.75" customHeight="1">
      <c r="A32" s="8"/>
      <c r="B32" s="13"/>
      <c r="C32" s="8"/>
      <c r="D32" s="9"/>
      <c r="E32" s="26"/>
      <c r="F32" s="9"/>
      <c r="G32" s="9"/>
      <c r="H32" s="41"/>
      <c r="I32" s="9"/>
      <c r="J32" s="9">
        <f>E32+F32-G32</f>
        <v>0</v>
      </c>
    </row>
    <row r="33" spans="1:10" ht="12.75" customHeight="1">
      <c r="A33" s="8"/>
      <c r="B33" s="13"/>
      <c r="C33" s="8"/>
      <c r="D33" s="9"/>
      <c r="E33" s="26"/>
      <c r="F33" s="9"/>
      <c r="G33" s="9"/>
      <c r="H33" s="41"/>
      <c r="I33" s="9"/>
      <c r="J33" s="9">
        <f>E33+F33-G33</f>
        <v>0</v>
      </c>
    </row>
    <row r="34" spans="1:10" s="27" customFormat="1" ht="12.75" customHeight="1">
      <c r="A34" s="5"/>
      <c r="B34" s="12" t="s">
        <v>36</v>
      </c>
      <c r="C34" s="5"/>
      <c r="D34" s="7">
        <f t="shared" ref="D34:J34" si="2">D17+D25+D31</f>
        <v>-24941.56</v>
      </c>
      <c r="E34" s="7">
        <f t="shared" si="2"/>
        <v>24941.56</v>
      </c>
      <c r="F34" s="7">
        <f t="shared" si="2"/>
        <v>142147.71999999997</v>
      </c>
      <c r="G34" s="7">
        <f t="shared" si="2"/>
        <v>138760.19000000003</v>
      </c>
      <c r="H34" s="7">
        <f t="shared" si="2"/>
        <v>142147.75999999998</v>
      </c>
      <c r="I34" s="7">
        <f t="shared" si="2"/>
        <v>-28329.129999999986</v>
      </c>
      <c r="J34" s="7">
        <f t="shared" si="2"/>
        <v>28329.089999999971</v>
      </c>
    </row>
    <row r="35" spans="1:10" s="27" customFormat="1">
      <c r="A35" s="14"/>
      <c r="B35" s="15"/>
      <c r="C35" s="14"/>
      <c r="D35" s="16"/>
      <c r="E35" s="16"/>
      <c r="F35" s="16"/>
      <c r="G35" s="16"/>
      <c r="H35" s="16"/>
      <c r="I35" s="16"/>
    </row>
    <row r="36" spans="1:10" ht="39" customHeight="1">
      <c r="A36" s="42" t="s">
        <v>0</v>
      </c>
      <c r="B36" s="42" t="s">
        <v>1</v>
      </c>
      <c r="C36" s="42" t="s">
        <v>24</v>
      </c>
      <c r="D36" s="42" t="s">
        <v>57</v>
      </c>
      <c r="E36" s="42" t="s">
        <v>53</v>
      </c>
      <c r="F36" s="42" t="s">
        <v>54</v>
      </c>
      <c r="G36" s="42" t="s">
        <v>63</v>
      </c>
    </row>
    <row r="37" spans="1:10" ht="12.75" customHeight="1">
      <c r="A37" s="4">
        <v>1</v>
      </c>
      <c r="B37" s="4">
        <v>2</v>
      </c>
      <c r="C37" s="4">
        <v>3</v>
      </c>
      <c r="D37" s="4">
        <v>3</v>
      </c>
      <c r="E37" s="4">
        <v>4</v>
      </c>
      <c r="F37" s="4">
        <v>5</v>
      </c>
      <c r="G37" s="4">
        <v>6</v>
      </c>
    </row>
    <row r="38" spans="1:10" s="27" customFormat="1" ht="12.75" customHeight="1">
      <c r="A38" s="5" t="s">
        <v>7</v>
      </c>
      <c r="B38" s="34" t="s">
        <v>42</v>
      </c>
      <c r="C38" s="5"/>
      <c r="D38" s="7">
        <f>SUM(D39:D39)</f>
        <v>17.97</v>
      </c>
      <c r="E38" s="7">
        <f>SUM(E39:E39)</f>
        <v>0</v>
      </c>
      <c r="F38" s="7">
        <f>SUM(F39:F39)</f>
        <v>0</v>
      </c>
      <c r="G38" s="7">
        <f>SUM(G39:G39)</f>
        <v>17.97</v>
      </c>
    </row>
    <row r="39" spans="1:10" s="27" customFormat="1" ht="12.75" customHeight="1">
      <c r="A39" s="10" t="s">
        <v>45</v>
      </c>
      <c r="B39" s="35" t="s">
        <v>43</v>
      </c>
      <c r="C39" s="5"/>
      <c r="D39" s="17">
        <v>17.97</v>
      </c>
      <c r="E39" s="17"/>
      <c r="F39" s="17"/>
      <c r="G39" s="9">
        <f>D39+E39-F39</f>
        <v>17.97</v>
      </c>
    </row>
    <row r="40" spans="1:10">
      <c r="A40" s="18"/>
      <c r="B40" s="19"/>
      <c r="C40" s="18"/>
      <c r="D40" s="19"/>
      <c r="E40" s="19"/>
      <c r="F40" s="19"/>
      <c r="G40" s="20"/>
    </row>
    <row r="41" spans="1:10">
      <c r="A41" s="18"/>
      <c r="B41" s="18"/>
      <c r="C41" s="18"/>
      <c r="D41" s="21"/>
      <c r="E41" s="21"/>
      <c r="F41" s="21"/>
      <c r="I41" s="21"/>
    </row>
    <row r="42" spans="1:10" ht="39" customHeight="1">
      <c r="A42" s="42" t="s">
        <v>0</v>
      </c>
      <c r="B42" s="42" t="s">
        <v>1</v>
      </c>
      <c r="C42" s="42" t="s">
        <v>24</v>
      </c>
      <c r="D42" s="42" t="s">
        <v>57</v>
      </c>
      <c r="E42" s="42" t="s">
        <v>53</v>
      </c>
      <c r="F42" s="42" t="s">
        <v>54</v>
      </c>
      <c r="G42" s="42" t="s">
        <v>63</v>
      </c>
    </row>
    <row r="43" spans="1:10" s="27" customFormat="1" ht="12.75" customHeight="1">
      <c r="A43" s="5">
        <v>3</v>
      </c>
      <c r="B43" s="5" t="s">
        <v>29</v>
      </c>
      <c r="C43" s="5"/>
      <c r="D43" s="22">
        <f>SUM(D45:D49)</f>
        <v>29047.720000000008</v>
      </c>
      <c r="E43" s="22">
        <f>SUM(E45:E49)</f>
        <v>0</v>
      </c>
      <c r="F43" s="22">
        <f>SUM(F45:F49)</f>
        <v>4867.93</v>
      </c>
      <c r="G43" s="22">
        <f>SUM(G45:G49)</f>
        <v>24179.790000000012</v>
      </c>
    </row>
    <row r="44" spans="1:10" ht="12.75" customHeight="1">
      <c r="A44" s="8"/>
      <c r="B44" s="8" t="s">
        <v>28</v>
      </c>
      <c r="C44" s="8"/>
      <c r="D44" s="23"/>
      <c r="E44" s="23"/>
      <c r="F44" s="23"/>
      <c r="G44" s="23"/>
    </row>
    <row r="45" spans="1:10" ht="12.75" customHeight="1">
      <c r="A45" s="8" t="s">
        <v>2</v>
      </c>
      <c r="B45" s="8" t="s">
        <v>48</v>
      </c>
      <c r="C45" s="8"/>
      <c r="D45" s="17">
        <v>4746.0800000000081</v>
      </c>
      <c r="E45" s="17"/>
      <c r="F45" s="17">
        <f>2750.25+1115.03</f>
        <v>3865.2799999999997</v>
      </c>
      <c r="G45" s="9">
        <f>D45+E45-F45</f>
        <v>880.80000000000837</v>
      </c>
    </row>
    <row r="46" spans="1:10" ht="12.75" customHeight="1">
      <c r="A46" s="8" t="s">
        <v>7</v>
      </c>
      <c r="B46" s="8" t="s">
        <v>8</v>
      </c>
      <c r="C46" s="8"/>
      <c r="D46" s="17">
        <v>13123.490000000002</v>
      </c>
      <c r="E46" s="17"/>
      <c r="F46" s="17">
        <f>312.97+2.62</f>
        <v>315.59000000000003</v>
      </c>
      <c r="G46" s="9">
        <f>D46+E46-F46</f>
        <v>12807.900000000001</v>
      </c>
    </row>
    <row r="47" spans="1:10" ht="12.75" customHeight="1">
      <c r="A47" s="8">
        <v>3</v>
      </c>
      <c r="B47" s="8" t="s">
        <v>9</v>
      </c>
      <c r="C47" s="8"/>
      <c r="D47" s="17">
        <v>7233.0500000000011</v>
      </c>
      <c r="E47" s="17"/>
      <c r="F47" s="17">
        <f>182.45+1.44</f>
        <v>183.89</v>
      </c>
      <c r="G47" s="9">
        <f>D47+E47-F47</f>
        <v>7049.1600000000008</v>
      </c>
    </row>
    <row r="48" spans="1:10" ht="12.75" customHeight="1">
      <c r="A48" s="8">
        <v>4</v>
      </c>
      <c r="B48" s="8" t="s">
        <v>10</v>
      </c>
      <c r="C48" s="8"/>
      <c r="D48" s="17">
        <v>3441.9300000000003</v>
      </c>
      <c r="E48" s="17"/>
      <c r="F48" s="17"/>
      <c r="G48" s="9">
        <f>D48+E48-F48</f>
        <v>3441.9300000000003</v>
      </c>
    </row>
    <row r="49" spans="1:8" ht="12.75" customHeight="1">
      <c r="A49" s="8">
        <v>5</v>
      </c>
      <c r="B49" s="8" t="s">
        <v>55</v>
      </c>
      <c r="C49" s="8"/>
      <c r="D49" s="17">
        <v>503.16999999999877</v>
      </c>
      <c r="E49" s="17"/>
      <c r="F49" s="17">
        <f>290.55+212.62</f>
        <v>503.17</v>
      </c>
      <c r="G49" s="9">
        <f>D49+E49-F49</f>
        <v>-1.2505552149377763E-12</v>
      </c>
    </row>
    <row r="50" spans="1:8">
      <c r="A50" s="18"/>
      <c r="B50" s="18"/>
      <c r="C50" s="18"/>
      <c r="D50" s="24"/>
      <c r="E50" s="24"/>
      <c r="F50" s="24"/>
      <c r="G50" s="24"/>
    </row>
    <row r="51" spans="1:8">
      <c r="A51" s="57" t="s">
        <v>41</v>
      </c>
      <c r="B51" s="57"/>
      <c r="C51" s="57"/>
      <c r="D51" s="57"/>
      <c r="E51" s="57"/>
      <c r="F51" s="36">
        <v>52526.85</v>
      </c>
      <c r="G51" s="37">
        <f>F51-J34-G38-G43</f>
        <v>0</v>
      </c>
    </row>
    <row r="52" spans="1:8" s="27" customFormat="1">
      <c r="A52" s="50" t="s">
        <v>40</v>
      </c>
      <c r="B52" s="50"/>
      <c r="C52" s="50"/>
      <c r="D52" s="50"/>
      <c r="E52" s="50"/>
      <c r="F52" s="50"/>
    </row>
    <row r="53" spans="1:8">
      <c r="A53" s="1"/>
    </row>
    <row r="54" spans="1:8" ht="12.75" customHeight="1">
      <c r="A54" s="25" t="s">
        <v>37</v>
      </c>
      <c r="B54" s="25" t="s">
        <v>37</v>
      </c>
      <c r="C54" s="25"/>
      <c r="D54" s="61" t="s">
        <v>38</v>
      </c>
      <c r="E54" s="61"/>
      <c r="F54" s="61" t="s">
        <v>39</v>
      </c>
      <c r="G54" s="61"/>
      <c r="H54" s="61"/>
    </row>
    <row r="55" spans="1:8" ht="21.75" customHeight="1">
      <c r="A55" s="45">
        <v>1</v>
      </c>
      <c r="B55" s="46">
        <v>11</v>
      </c>
      <c r="C55" s="47"/>
      <c r="D55" s="49">
        <v>6011.28</v>
      </c>
      <c r="E55" s="49"/>
      <c r="F55" s="48" t="s">
        <v>67</v>
      </c>
      <c r="G55" s="48"/>
      <c r="H55" s="48"/>
    </row>
    <row r="56" spans="1:8" s="44" customFormat="1" ht="21.75" customHeight="1">
      <c r="A56" s="45">
        <v>2</v>
      </c>
      <c r="B56" s="46">
        <v>14</v>
      </c>
      <c r="C56" s="47"/>
      <c r="D56" s="49">
        <v>6643.62</v>
      </c>
      <c r="E56" s="49"/>
      <c r="F56" s="48" t="s">
        <v>67</v>
      </c>
      <c r="G56" s="48"/>
      <c r="H56" s="48"/>
    </row>
    <row r="57" spans="1:8" ht="25.5" customHeight="1">
      <c r="A57" s="45">
        <v>3</v>
      </c>
      <c r="B57" s="46">
        <v>19</v>
      </c>
      <c r="C57" s="47"/>
      <c r="D57" s="62">
        <v>25508.28</v>
      </c>
      <c r="E57" s="63"/>
      <c r="F57" s="48" t="s">
        <v>68</v>
      </c>
      <c r="G57" s="48"/>
      <c r="H57" s="48"/>
    </row>
    <row r="58" spans="1:8" ht="26.25" customHeight="1">
      <c r="A58" s="58" t="s">
        <v>64</v>
      </c>
      <c r="B58" s="59"/>
      <c r="C58" s="13"/>
      <c r="D58" s="60">
        <f>SUM(D55:D57)</f>
        <v>38163.18</v>
      </c>
      <c r="E58" s="60"/>
      <c r="F58" s="48"/>
      <c r="G58" s="48"/>
      <c r="H58" s="48"/>
    </row>
    <row r="59" spans="1:8" s="27" customFormat="1" ht="12.75" customHeight="1">
      <c r="A59" s="2"/>
    </row>
    <row r="60" spans="1:8" s="27" customFormat="1">
      <c r="A60" s="56" t="s">
        <v>49</v>
      </c>
      <c r="B60" s="56"/>
      <c r="C60" s="56"/>
      <c r="D60" s="56"/>
      <c r="E60" s="56"/>
      <c r="F60" s="56"/>
    </row>
    <row r="61" spans="1:8" s="27" customFormat="1">
      <c r="A61" s="55"/>
      <c r="B61" s="55"/>
      <c r="C61" s="55"/>
      <c r="D61" s="55"/>
    </row>
    <row r="62" spans="1:8">
      <c r="A62" s="55" t="s">
        <v>25</v>
      </c>
      <c r="B62" s="55"/>
      <c r="C62" s="55"/>
      <c r="D62" s="55"/>
    </row>
    <row r="64" spans="1:8">
      <c r="A64" s="1"/>
    </row>
    <row r="65" spans="1:1">
      <c r="A65" s="1"/>
    </row>
  </sheetData>
  <mergeCells count="27">
    <mergeCell ref="A61:D61"/>
    <mergeCell ref="A62:D62"/>
    <mergeCell ref="A60:F60"/>
    <mergeCell ref="A13:I13"/>
    <mergeCell ref="A14:I14"/>
    <mergeCell ref="A51:E51"/>
    <mergeCell ref="A52:F52"/>
    <mergeCell ref="A58:B58"/>
    <mergeCell ref="D58:E58"/>
    <mergeCell ref="F57:H57"/>
    <mergeCell ref="D55:E55"/>
    <mergeCell ref="F58:H58"/>
    <mergeCell ref="F55:H55"/>
    <mergeCell ref="D54:E54"/>
    <mergeCell ref="D57:E57"/>
    <mergeCell ref="F54:H54"/>
    <mergeCell ref="F56:H56"/>
    <mergeCell ref="D56:E56"/>
    <mergeCell ref="A1:H1"/>
    <mergeCell ref="A2:H2"/>
    <mergeCell ref="A12:I12"/>
    <mergeCell ref="A3:H3"/>
    <mergeCell ref="A11:B11"/>
    <mergeCell ref="A5:I5"/>
    <mergeCell ref="A7:D7"/>
    <mergeCell ref="A8:B8"/>
    <mergeCell ref="A9:B9"/>
  </mergeCells>
  <phoneticPr fontId="1" type="noConversion"/>
  <pageMargins left="0.64" right="0.15748031496062992" top="0.27559055118110237" bottom="0.35433070866141736" header="0.23622047244094491" footer="0.19685039370078741"/>
  <pageSetup paperSize="9" scale="54" fitToHeight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2020-03-12T09:13:50Z</cp:lastPrinted>
  <dcterms:created xsi:type="dcterms:W3CDTF">2018-01-25T10:54:16Z</dcterms:created>
  <dcterms:modified xsi:type="dcterms:W3CDTF">2023-03-23T05:36:41Z</dcterms:modified>
</cp:coreProperties>
</file>